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496" windowHeight="7752" tabRatio="877" activeTab="1"/>
  </bookViews>
  <sheets>
    <sheet name="Entrate per categoria" sheetId="7" r:id="rId1"/>
    <sheet name="Riepilogo SPESE " sheetId="8" r:id="rId2"/>
    <sheet name="Macro CORRENTI 2021" sheetId="1" r:id="rId3"/>
    <sheet name="Macro CORRENTI 2022" sheetId="2" r:id="rId4"/>
    <sheet name="Macro CORRENTI 2023" sheetId="3" r:id="rId5"/>
    <sheet name="Macro CAPITALE 2021" sheetId="4" r:id="rId6"/>
    <sheet name="Macro CAPITALE 2022" sheetId="5" r:id="rId7"/>
    <sheet name="Macro CAPITALE 2023" sheetId="6" r:id="rId8"/>
    <sheet name="Macro Partite di giro 2021" sheetId="10" r:id="rId9"/>
    <sheet name="Macro Partite di giro 2022" sheetId="11" r:id="rId10"/>
    <sheet name="Macro Partite di giro  2023" sheetId="12" r:id="rId11"/>
  </sheets>
  <definedNames>
    <definedName name="_xlnm.Print_Area" localSheetId="0">'Entrate per categoria'!$A$1:$H$69</definedName>
    <definedName name="_xlnm.Print_Area" localSheetId="5">'Macro CAPITALE 2021'!$B$1:$L$23</definedName>
    <definedName name="_xlnm.Print_Area" localSheetId="6">'Macro CAPITALE 2022'!$A$1:$M$23</definedName>
    <definedName name="_xlnm.Print_Area" localSheetId="7">'Macro CAPITALE 2023'!$A$1:$L$23</definedName>
    <definedName name="_xlnm.Print_Area" localSheetId="2">'Macro CORRENTI 2021'!$A$1:$K$63</definedName>
    <definedName name="_xlnm.Print_Area" localSheetId="3">'Macro CORRENTI 2022'!$A$1:$K$68</definedName>
    <definedName name="_xlnm.Print_Area" localSheetId="4">'Macro CORRENTI 2023'!$A$1:$K$65</definedName>
    <definedName name="_xlnm.Print_Area" localSheetId="10">'Macro Partite di giro  2023'!$A$1:$F$11</definedName>
    <definedName name="_xlnm.Print_Area" localSheetId="8">'Macro Partite di giro 2021'!$A$1:$F$11</definedName>
    <definedName name="_xlnm.Print_Area" localSheetId="9">'Macro Partite di giro 2022'!$A$1:$F$11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2021'!$1:$3</definedName>
    <definedName name="_xlnm.Print_Titles" localSheetId="3">'Macro CORRENTI 2022'!$1:$3</definedName>
    <definedName name="_xlnm.Print_Titles" localSheetId="4">'Macro CORRENTI 2023'!$1:$3</definedName>
  </definedNames>
  <calcPr calcId="125725"/>
</workbook>
</file>

<file path=xl/calcChain.xml><?xml version="1.0" encoding="utf-8"?>
<calcChain xmlns="http://schemas.openxmlformats.org/spreadsheetml/2006/main">
  <c r="K21" i="6"/>
  <c r="K23" s="1"/>
  <c r="J21"/>
  <c r="I21"/>
  <c r="I23" s="1"/>
  <c r="H21"/>
  <c r="L20"/>
  <c r="K17"/>
  <c r="L17" s="1"/>
  <c r="J17"/>
  <c r="I17"/>
  <c r="H17"/>
  <c r="H23" s="1"/>
  <c r="L16"/>
  <c r="L15"/>
  <c r="K12"/>
  <c r="J12"/>
  <c r="L12" s="1"/>
  <c r="I12"/>
  <c r="H12"/>
  <c r="L11"/>
  <c r="L10"/>
  <c r="L9"/>
  <c r="L8"/>
  <c r="L7"/>
  <c r="K21" i="5"/>
  <c r="J21"/>
  <c r="I21"/>
  <c r="I23" s="1"/>
  <c r="H21"/>
  <c r="H23" s="1"/>
  <c r="L20"/>
  <c r="K17"/>
  <c r="K23" s="1"/>
  <c r="J17"/>
  <c r="I17"/>
  <c r="H17"/>
  <c r="L16"/>
  <c r="L15"/>
  <c r="K12"/>
  <c r="J12"/>
  <c r="I12"/>
  <c r="L12" s="1"/>
  <c r="H12"/>
  <c r="L11"/>
  <c r="L10"/>
  <c r="L9"/>
  <c r="L8"/>
  <c r="L7"/>
  <c r="F7" i="12"/>
  <c r="F7" i="11"/>
  <c r="F8" s="1"/>
  <c r="F11" s="1"/>
  <c r="F7" i="10"/>
  <c r="G8" i="5"/>
  <c r="G10" i="4"/>
  <c r="G9"/>
  <c r="G8"/>
  <c r="G7"/>
  <c r="K39" i="1"/>
  <c r="H62" i="7"/>
  <c r="G62"/>
  <c r="F62"/>
  <c r="F65" s="1"/>
  <c r="H56"/>
  <c r="G56"/>
  <c r="F56"/>
  <c r="H48"/>
  <c r="G48"/>
  <c r="F48"/>
  <c r="H45"/>
  <c r="H52" s="1"/>
  <c r="G45"/>
  <c r="F45"/>
  <c r="H42"/>
  <c r="G42"/>
  <c r="G52"/>
  <c r="F42"/>
  <c r="F52"/>
  <c r="H34"/>
  <c r="G34"/>
  <c r="F34"/>
  <c r="H31"/>
  <c r="H38" s="1"/>
  <c r="G31"/>
  <c r="F31"/>
  <c r="H28"/>
  <c r="G28"/>
  <c r="G38" s="1"/>
  <c r="F28"/>
  <c r="H12"/>
  <c r="G12"/>
  <c r="F12"/>
  <c r="F20" s="1"/>
  <c r="F6"/>
  <c r="K40" i="1"/>
  <c r="G46"/>
  <c r="E14"/>
  <c r="K11"/>
  <c r="K8"/>
  <c r="J60" i="3"/>
  <c r="D17" i="5"/>
  <c r="G20"/>
  <c r="G21" s="1"/>
  <c r="D12"/>
  <c r="E24" i="8"/>
  <c r="D24"/>
  <c r="L20" i="4"/>
  <c r="L16"/>
  <c r="L15"/>
  <c r="L8"/>
  <c r="L9"/>
  <c r="L10"/>
  <c r="L11"/>
  <c r="L7"/>
  <c r="H17"/>
  <c r="I17"/>
  <c r="J17"/>
  <c r="K17"/>
  <c r="L17" s="1"/>
  <c r="I12"/>
  <c r="J12"/>
  <c r="L12" s="1"/>
  <c r="K12"/>
  <c r="K23"/>
  <c r="H12"/>
  <c r="K21"/>
  <c r="J21"/>
  <c r="J23"/>
  <c r="I21"/>
  <c r="I23"/>
  <c r="F31" i="8"/>
  <c r="E31"/>
  <c r="D31"/>
  <c r="H21" i="4"/>
  <c r="L21" s="1"/>
  <c r="L23" s="1"/>
  <c r="J60" i="1"/>
  <c r="D12" i="6"/>
  <c r="J51" i="3"/>
  <c r="I51"/>
  <c r="H51"/>
  <c r="G51"/>
  <c r="F51"/>
  <c r="E51"/>
  <c r="D51"/>
  <c r="K50"/>
  <c r="J54" i="2"/>
  <c r="I54"/>
  <c r="H54"/>
  <c r="G54"/>
  <c r="F54"/>
  <c r="E54"/>
  <c r="D54"/>
  <c r="K54"/>
  <c r="K53"/>
  <c r="J50" i="1"/>
  <c r="I50"/>
  <c r="H50"/>
  <c r="G50"/>
  <c r="F50"/>
  <c r="E50"/>
  <c r="D50"/>
  <c r="K50"/>
  <c r="K49"/>
  <c r="G19"/>
  <c r="K19" i="3"/>
  <c r="G20"/>
  <c r="D14"/>
  <c r="K6"/>
  <c r="F20" i="2"/>
  <c r="K19"/>
  <c r="K59" i="1"/>
  <c r="E23"/>
  <c r="F23"/>
  <c r="G23"/>
  <c r="H23"/>
  <c r="I23"/>
  <c r="J23"/>
  <c r="D23"/>
  <c r="K23"/>
  <c r="K22"/>
  <c r="K23" i="2"/>
  <c r="K24" s="1"/>
  <c r="E24"/>
  <c r="F24"/>
  <c r="G24"/>
  <c r="H24"/>
  <c r="I24"/>
  <c r="J24"/>
  <c r="D24"/>
  <c r="K35" i="1"/>
  <c r="F19"/>
  <c r="I14"/>
  <c r="G14"/>
  <c r="F9"/>
  <c r="F14" s="1"/>
  <c r="D14"/>
  <c r="F21" i="4"/>
  <c r="E17"/>
  <c r="K10" i="1"/>
  <c r="K57"/>
  <c r="E41"/>
  <c r="F41"/>
  <c r="H41"/>
  <c r="I41"/>
  <c r="J41"/>
  <c r="D41"/>
  <c r="E18" i="8"/>
  <c r="K12" i="1"/>
  <c r="D8" i="12"/>
  <c r="D11" s="1"/>
  <c r="E8"/>
  <c r="E11" s="1"/>
  <c r="F8"/>
  <c r="F11" s="1"/>
  <c r="D8" i="11"/>
  <c r="D11"/>
  <c r="E8"/>
  <c r="E11"/>
  <c r="D8" i="10"/>
  <c r="D11"/>
  <c r="E8"/>
  <c r="E11"/>
  <c r="F8"/>
  <c r="F11"/>
  <c r="F37" i="8"/>
  <c r="E37"/>
  <c r="E39"/>
  <c r="E41" s="1"/>
  <c r="D37"/>
  <c r="F24"/>
  <c r="F18"/>
  <c r="D18"/>
  <c r="G65" i="7"/>
  <c r="G67" s="1"/>
  <c r="G69" s="1"/>
  <c r="H24"/>
  <c r="G24"/>
  <c r="F24"/>
  <c r="F38"/>
  <c r="H20"/>
  <c r="G20"/>
  <c r="D21" i="6"/>
  <c r="E21"/>
  <c r="F21"/>
  <c r="G20"/>
  <c r="G21"/>
  <c r="G16"/>
  <c r="G15"/>
  <c r="G17"/>
  <c r="E17"/>
  <c r="F17"/>
  <c r="F23" s="1"/>
  <c r="D17"/>
  <c r="D23" s="1"/>
  <c r="E12"/>
  <c r="F12"/>
  <c r="G9"/>
  <c r="G10"/>
  <c r="G11"/>
  <c r="G7"/>
  <c r="G12" s="1"/>
  <c r="D21" i="5"/>
  <c r="D23"/>
  <c r="E21"/>
  <c r="G15"/>
  <c r="G16"/>
  <c r="G17"/>
  <c r="G9"/>
  <c r="G10"/>
  <c r="G11"/>
  <c r="G7"/>
  <c r="G12" s="1"/>
  <c r="E12"/>
  <c r="E23" s="1"/>
  <c r="F12"/>
  <c r="E21" i="4"/>
  <c r="E23" s="1"/>
  <c r="D21"/>
  <c r="F17"/>
  <c r="F23" s="1"/>
  <c r="D17"/>
  <c r="D23" s="1"/>
  <c r="G15"/>
  <c r="G16"/>
  <c r="G17"/>
  <c r="G11"/>
  <c r="G12" s="1"/>
  <c r="E12"/>
  <c r="F12"/>
  <c r="E62" i="3"/>
  <c r="F62"/>
  <c r="G62"/>
  <c r="H62"/>
  <c r="H65" s="1"/>
  <c r="H71" s="1"/>
  <c r="I62"/>
  <c r="J62"/>
  <c r="D62"/>
  <c r="D65" s="1"/>
  <c r="D71" s="1"/>
  <c r="E55"/>
  <c r="E65" s="1"/>
  <c r="E71" s="1"/>
  <c r="F55"/>
  <c r="G55"/>
  <c r="G65" s="1"/>
  <c r="G71" s="1"/>
  <c r="H55"/>
  <c r="I55"/>
  <c r="J55"/>
  <c r="J65" s="1"/>
  <c r="J71" s="1"/>
  <c r="D55"/>
  <c r="K55" s="1"/>
  <c r="E47"/>
  <c r="F47"/>
  <c r="G47"/>
  <c r="H47"/>
  <c r="I47"/>
  <c r="I65" s="1"/>
  <c r="I71" s="1"/>
  <c r="J47"/>
  <c r="D47"/>
  <c r="K47" s="1"/>
  <c r="E41"/>
  <c r="F41"/>
  <c r="G41"/>
  <c r="H41"/>
  <c r="I41"/>
  <c r="J41"/>
  <c r="D41"/>
  <c r="K41" s="1"/>
  <c r="E36"/>
  <c r="F36"/>
  <c r="G36"/>
  <c r="H36"/>
  <c r="I36"/>
  <c r="J36"/>
  <c r="D36"/>
  <c r="K36" s="1"/>
  <c r="E31"/>
  <c r="F31"/>
  <c r="G31"/>
  <c r="H31"/>
  <c r="I31"/>
  <c r="J31"/>
  <c r="D31"/>
  <c r="K31" s="1"/>
  <c r="E25"/>
  <c r="F25"/>
  <c r="G25"/>
  <c r="H25"/>
  <c r="I25"/>
  <c r="J25"/>
  <c r="D25"/>
  <c r="E20"/>
  <c r="F20"/>
  <c r="H20"/>
  <c r="I20"/>
  <c r="J20"/>
  <c r="D20"/>
  <c r="K20" s="1"/>
  <c r="E14"/>
  <c r="K14" s="1"/>
  <c r="F14"/>
  <c r="F65" s="1"/>
  <c r="F71" s="1"/>
  <c r="H14"/>
  <c r="I14"/>
  <c r="J14"/>
  <c r="K7"/>
  <c r="K8"/>
  <c r="K9"/>
  <c r="K10"/>
  <c r="K11"/>
  <c r="K12"/>
  <c r="K13"/>
  <c r="K18"/>
  <c r="K29"/>
  <c r="K30"/>
  <c r="K35"/>
  <c r="K40"/>
  <c r="K45"/>
  <c r="K46"/>
  <c r="K54"/>
  <c r="K59"/>
  <c r="K60"/>
  <c r="K61"/>
  <c r="H14" i="1"/>
  <c r="E19"/>
  <c r="H19"/>
  <c r="I19"/>
  <c r="J19"/>
  <c r="D19"/>
  <c r="K19"/>
  <c r="E27"/>
  <c r="F27"/>
  <c r="G27"/>
  <c r="H27"/>
  <c r="I27"/>
  <c r="J27"/>
  <c r="D27"/>
  <c r="K27" s="1"/>
  <c r="E32"/>
  <c r="F32"/>
  <c r="G32"/>
  <c r="H32"/>
  <c r="I32"/>
  <c r="J32"/>
  <c r="D32"/>
  <c r="K32"/>
  <c r="E36"/>
  <c r="F36"/>
  <c r="H36"/>
  <c r="I36"/>
  <c r="J36"/>
  <c r="D36"/>
  <c r="K36" s="1"/>
  <c r="E46"/>
  <c r="F46"/>
  <c r="H46"/>
  <c r="I46"/>
  <c r="J46"/>
  <c r="D46"/>
  <c r="K46" s="1"/>
  <c r="E54"/>
  <c r="F54"/>
  <c r="G54"/>
  <c r="H54"/>
  <c r="I54"/>
  <c r="J54"/>
  <c r="D54"/>
  <c r="K54"/>
  <c r="E60"/>
  <c r="E63" s="1"/>
  <c r="E68" s="1"/>
  <c r="F60"/>
  <c r="G60"/>
  <c r="K60" s="1"/>
  <c r="H60"/>
  <c r="H63" s="1"/>
  <c r="H68" s="1"/>
  <c r="I60"/>
  <c r="I63" s="1"/>
  <c r="I68" s="1"/>
  <c r="D60"/>
  <c r="E65" i="2"/>
  <c r="F65"/>
  <c r="G65"/>
  <c r="G68" s="1"/>
  <c r="G73" s="1"/>
  <c r="H65"/>
  <c r="I65"/>
  <c r="J65"/>
  <c r="D65"/>
  <c r="K65" s="1"/>
  <c r="E58"/>
  <c r="E68" s="1"/>
  <c r="E73" s="1"/>
  <c r="F58"/>
  <c r="F68" s="1"/>
  <c r="F73" s="1"/>
  <c r="G58"/>
  <c r="H58"/>
  <c r="I58"/>
  <c r="J58"/>
  <c r="D58"/>
  <c r="E50"/>
  <c r="F50"/>
  <c r="G50"/>
  <c r="H50"/>
  <c r="I50"/>
  <c r="J50"/>
  <c r="J68" s="1"/>
  <c r="J73" s="1"/>
  <c r="D50"/>
  <c r="K50" s="1"/>
  <c r="E44"/>
  <c r="F44"/>
  <c r="G44"/>
  <c r="H44"/>
  <c r="I44"/>
  <c r="J44"/>
  <c r="D44"/>
  <c r="K44"/>
  <c r="E39"/>
  <c r="F39"/>
  <c r="G39"/>
  <c r="H39"/>
  <c r="I39"/>
  <c r="J39"/>
  <c r="D39"/>
  <c r="K39" s="1"/>
  <c r="E34"/>
  <c r="F34"/>
  <c r="G34"/>
  <c r="H34"/>
  <c r="I34"/>
  <c r="J34"/>
  <c r="D34"/>
  <c r="K34" s="1"/>
  <c r="E28"/>
  <c r="F28"/>
  <c r="G28"/>
  <c r="H28"/>
  <c r="I28"/>
  <c r="I68" s="1"/>
  <c r="I73" s="1"/>
  <c r="J28"/>
  <c r="D28"/>
  <c r="K28" s="1"/>
  <c r="E20"/>
  <c r="G20"/>
  <c r="H20"/>
  <c r="I20"/>
  <c r="J20"/>
  <c r="D20"/>
  <c r="K20" s="1"/>
  <c r="E14"/>
  <c r="F14"/>
  <c r="G14"/>
  <c r="H14"/>
  <c r="I14"/>
  <c r="J14"/>
  <c r="D14"/>
  <c r="K14" s="1"/>
  <c r="K6"/>
  <c r="K7"/>
  <c r="K8"/>
  <c r="K9"/>
  <c r="K10"/>
  <c r="K11"/>
  <c r="K12"/>
  <c r="K13"/>
  <c r="K18"/>
  <c r="K27"/>
  <c r="K32"/>
  <c r="K33"/>
  <c r="K38"/>
  <c r="K43"/>
  <c r="K48"/>
  <c r="K49"/>
  <c r="K57"/>
  <c r="K62"/>
  <c r="K63"/>
  <c r="K64"/>
  <c r="K58" i="1"/>
  <c r="K53"/>
  <c r="K45"/>
  <c r="K30"/>
  <c r="K31"/>
  <c r="K26"/>
  <c r="K17"/>
  <c r="G20" i="4"/>
  <c r="G21"/>
  <c r="G23" s="1"/>
  <c r="G36" i="1"/>
  <c r="K7"/>
  <c r="K18"/>
  <c r="G41"/>
  <c r="K41"/>
  <c r="E23" i="6"/>
  <c r="D12" i="4"/>
  <c r="G14" i="3"/>
  <c r="K6" i="1"/>
  <c r="K13"/>
  <c r="J14"/>
  <c r="J63" s="1"/>
  <c r="J68" s="1"/>
  <c r="F21" i="5"/>
  <c r="F23" s="1"/>
  <c r="K44" i="1"/>
  <c r="F39" i="8"/>
  <c r="F41"/>
  <c r="D39"/>
  <c r="D41"/>
  <c r="K58" i="2"/>
  <c r="L21" i="6"/>
  <c r="L23" s="1"/>
  <c r="J23" i="5"/>
  <c r="H65" i="7"/>
  <c r="H67" s="1"/>
  <c r="H69" s="1"/>
  <c r="H68" i="2"/>
  <c r="H73"/>
  <c r="G63" i="1"/>
  <c r="G68"/>
  <c r="D68" i="2"/>
  <c r="D73"/>
  <c r="K9" i="1"/>
  <c r="K51" i="3"/>
  <c r="J23" i="6"/>
  <c r="K62" i="3"/>
  <c r="L17" i="5"/>
  <c r="D63" i="1"/>
  <c r="D68" s="1"/>
  <c r="F63" l="1"/>
  <c r="F68" s="1"/>
  <c r="K14"/>
  <c r="F67" i="7"/>
  <c r="F69" s="1"/>
  <c r="K65" i="3"/>
  <c r="K71" s="1"/>
  <c r="G23" i="6"/>
  <c r="G23" i="5"/>
  <c r="K68" i="2"/>
  <c r="K73" s="1"/>
  <c r="K63" i="1"/>
  <c r="K68" s="1"/>
  <c r="H23" i="4"/>
  <c r="L21" i="5"/>
  <c r="L23" s="1"/>
</calcChain>
</file>

<file path=xl/sharedStrings.xml><?xml version="1.0" encoding="utf-8"?>
<sst xmlns="http://schemas.openxmlformats.org/spreadsheetml/2006/main" count="1536" uniqueCount="245">
  <si>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</si>
  <si>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</si>
  <si>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</si>
  <si>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</si>
  <si>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</si>
  <si>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</si>
  <si>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</si>
  <si>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</si>
  <si>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</si>
  <si>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</si>
  <si>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</si>
  <si>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</si>
  <si>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</si>
  <si>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</si>
  <si>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</si>
  <si>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</si>
  <si>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</si>
  <si>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</si>
  <si>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</si>
  <si>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</si>
  <si>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</si>
  <si>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</si>
  <si>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</si>
  <si>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</si>
  <si>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</si>
  <si>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</si>
  <si>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</si>
  <si>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</si>
  <si>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</si>
  <si>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</si>
  <si>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</si>
  <si>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</si>
  <si>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</si>
  <si>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</si>
  <si>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</si>
  <si>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</si>
  <si>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</si>
  <si>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</si>
  <si>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</si>
  <si>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</si>
  <si>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</si>
  <si>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</si>
  <si>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</si>
  <si>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</si>
  <si>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</si>
  <si>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</si>
  <si>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</si>
  <si>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</si>
  <si>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</si>
  <si>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</si>
  <si>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</si>
  <si>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</si>
  <si>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</si>
  <si>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</si>
  <si>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</si>
  <si>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</si>
  <si>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</si>
  <si>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</si>
  <si>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</si>
  <si>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</si>
  <si>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</si>
  <si>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</si>
  <si>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</si>
  <si>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</si>
  <si>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</si>
  <si>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</si>
  <si>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</si>
  <si>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</si>
  <si>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</si>
  <si>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</si>
  <si>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</si>
  <si>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</si>
  <si>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</si>
  <si>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</si>
  <si>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</si>
  <si>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</si>
  <si>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</si>
  <si>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</si>
  <si>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</si>
  <si>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</si>
  <si>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</si>
  <si>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</si>
  <si>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</si>
  <si>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</si>
  <si>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</si>
  <si>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</si>
  <si>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</si>
  <si>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</si>
  <si>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</si>
  <si>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</si>
  <si>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</si>
  <si>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</si>
  <si>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</si>
  <si>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</si>
  <si>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</si>
  <si>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</si>
  <si>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</si>
  <si>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</si>
  <si>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</si>
  <si>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</si>
  <si>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</si>
  <si>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</si>
  <si>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</si>
  <si>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</si>
  <si>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</si>
  <si>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</si>
  <si>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</si>
  <si>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</si>
  <si>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</si>
  <si>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</si>
  <si>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</si>
  <si>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</si>
  <si>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</si>
  <si>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</si>
  <si>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</si>
  <si>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</si>
  <si>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</si>
  <si>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</si>
  <si>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</si>
  <si>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</si>
  <si>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</si>
  <si>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</si>
  <si>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</si>
  <si>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</si>
  <si>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</si>
  <si>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</si>
  <si>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</si>
  <si>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</si>
  <si>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</si>
  <si>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</si>
  <si>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</si>
  <si>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</si>
  <si>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</si>
  <si>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</si>
  <si>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</si>
  <si>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</si>
  <si>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</si>
  <si>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</si>
  <si>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</si>
  <si>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</si>
  <si>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</si>
  <si>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</si>
  <si>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</si>
  <si>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</si>
  <si>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</si>
  <si>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</si>
  <si>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</si>
  <si>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</si>
  <si>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</si>
  <si>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</si>
  <si>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</si>
  <si>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</si>
  <si>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</si>
  <si>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</si>
  <si>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</si>
  <si>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</si>
  <si>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</si>
  <si>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</si>
  <si>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</si>
  <si>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</si>
  <si>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</si>
  <si>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</si>
  <si>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</si>
  <si>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</si>
  <si>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</si>
  <si>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</si>
  <si>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</si>
  <si>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</si>
  <si>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</si>
  <si>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</si>
  <si>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</si>
  <si>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</si>
  <si>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</si>
  <si>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</si>
  <si>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</si>
  <si>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</si>
  <si>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</si>
  <si>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</si>
  <si>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</si>
  <si>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</si>
  <si>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</si>
  <si>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</si>
  <si>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</si>
  <si>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</si>
  <si>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</si>
  <si>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</si>
  <si>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</si>
  <si>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</si>
  <si>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</si>
  <si>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</si>
  <si>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</si>
  <si>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</si>
  <si>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</si>
  <si>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</si>
  <si>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</si>
  <si>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</si>
  <si>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</si>
  <si>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</si>
  <si>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</si>
  <si>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</si>
  <si>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</si>
  <si>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</si>
  <si>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</si>
  <si>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</si>
  <si>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</si>
  <si>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</si>
  <si>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</si>
  <si>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</si>
  <si>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</si>
  <si>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</si>
  <si>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</si>
  <si>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</si>
  <si>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</si>
  <si>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</si>
  <si>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</si>
  <si>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</si>
  <si>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</si>
  <si>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</si>
  <si>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</si>
  <si>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</si>
  <si>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</si>
  <si>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</si>
  <si>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</si>
  <si>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</si>
  <si>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</si>
  <si>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</si>
  <si>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</si>
  <si>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</si>
  <si>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</si>
  <si>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</si>
  <si>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</si>
  <si>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</si>
  <si>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</si>
  <si>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</si>
  <si>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</si>
  <si>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</si>
  <si>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</si>
  <si>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</si>
  <si>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</si>
  <si>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</si>
  <si>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</si>
  <si>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</si>
  <si>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</si>
  <si>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</si>
  <si>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>Allegato B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</si>
</sst>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7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97">
    <xf numFmtId="0" fontId="0" fillId="0" borderId="0" xfId="0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right" vertical="center"/>
    </xf>
    <xf numFmtId="49" fontId="16" fillId="2" borderId="9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8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5" fillId="2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2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49" fontId="22" fillId="2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vertical="center" wrapText="1"/>
    </xf>
    <xf numFmtId="4" fontId="14" fillId="3" borderId="17" xfId="0" applyNumberFormat="1" applyFont="1" applyFill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left" vertical="center"/>
    </xf>
    <xf numFmtId="164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164" fontId="23" fillId="2" borderId="0" xfId="1" applyFont="1" applyFill="1" applyAlignment="1">
      <alignment horizontal="left"/>
    </xf>
    <xf numFmtId="164" fontId="14" fillId="2" borderId="0" xfId="1" applyFont="1" applyFill="1" applyAlignment="1">
      <alignment horizontal="left"/>
    </xf>
    <xf numFmtId="164" fontId="35" fillId="4" borderId="20" xfId="1" quotePrefix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4" borderId="0" xfId="0" applyFont="1" applyFill="1" applyAlignment="1">
      <alignment wrapText="1"/>
    </xf>
    <xf numFmtId="4" fontId="8" fillId="4" borderId="0" xfId="0" applyNumberFormat="1" applyFont="1" applyFill="1" applyAlignment="1">
      <alignment wrapText="1"/>
    </xf>
    <xf numFmtId="0" fontId="8" fillId="4" borderId="0" xfId="0" applyFont="1" applyFill="1"/>
    <xf numFmtId="4" fontId="3" fillId="2" borderId="0" xfId="0" applyNumberFormat="1" applyFont="1" applyFill="1" applyAlignment="1">
      <alignment horizontal="left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49" fontId="21" fillId="2" borderId="24" xfId="0" applyNumberFormat="1" applyFont="1" applyFill="1" applyBorder="1" applyAlignment="1">
      <alignment horizontal="left" vertical="center"/>
    </xf>
    <xf numFmtId="49" fontId="27" fillId="2" borderId="25" xfId="0" applyNumberFormat="1" applyFont="1" applyFill="1" applyBorder="1" applyAlignment="1">
      <alignment horizontal="left" vertical="center"/>
    </xf>
    <xf numFmtId="49" fontId="21" fillId="2" borderId="26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4" fillId="3" borderId="27" xfId="0" applyNumberFormat="1" applyFont="1" applyFill="1" applyBorder="1" applyAlignment="1">
      <alignment vertical="center"/>
    </xf>
    <xf numFmtId="4" fontId="14" fillId="3" borderId="28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36" fillId="4" borderId="23" xfId="0" applyNumberFormat="1" applyFont="1" applyFill="1" applyBorder="1"/>
    <xf numFmtId="4" fontId="2" fillId="4" borderId="23" xfId="0" applyNumberFormat="1" applyFont="1" applyFill="1" applyBorder="1"/>
    <xf numFmtId="4" fontId="2" fillId="4" borderId="12" xfId="0" applyNumberFormat="1" applyFont="1" applyFill="1" applyBorder="1"/>
    <xf numFmtId="4" fontId="14" fillId="3" borderId="23" xfId="0" applyNumberFormat="1" applyFont="1" applyFill="1" applyBorder="1" applyAlignment="1">
      <alignment vertical="center"/>
    </xf>
    <xf numFmtId="0" fontId="9" fillId="3" borderId="2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4" fontId="9" fillId="3" borderId="23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29" xfId="0" applyNumberFormat="1" applyFont="1" applyFill="1" applyBorder="1" applyAlignment="1">
      <alignment vertical="center"/>
    </xf>
    <xf numFmtId="4" fontId="9" fillId="3" borderId="30" xfId="0" applyNumberFormat="1" applyFont="1" applyFill="1" applyBorder="1" applyAlignment="1">
      <alignment vertical="center"/>
    </xf>
    <xf numFmtId="164" fontId="9" fillId="3" borderId="8" xfId="1" applyFont="1" applyFill="1" applyBorder="1" applyAlignment="1">
      <alignment horizontal="center" vertical="center"/>
    </xf>
    <xf numFmtId="164" fontId="9" fillId="3" borderId="14" xfId="1" applyFont="1" applyFill="1" applyBorder="1" applyAlignment="1">
      <alignment horizontal="center" vertical="center"/>
    </xf>
    <xf numFmtId="164" fontId="9" fillId="3" borderId="31" xfId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49" fontId="21" fillId="3" borderId="21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33" xfId="0" applyFont="1" applyFill="1" applyBorder="1" applyAlignment="1">
      <alignment horizontal="left"/>
    </xf>
    <xf numFmtId="0" fontId="18" fillId="3" borderId="33" xfId="0" applyFont="1" applyFill="1" applyBorder="1" applyAlignment="1">
      <alignment horizontal="left"/>
    </xf>
    <xf numFmtId="4" fontId="21" fillId="3" borderId="8" xfId="0" applyNumberFormat="1" applyFont="1" applyFill="1" applyBorder="1" applyAlignment="1">
      <alignment horizontal="right" vertical="center"/>
    </xf>
    <xf numFmtId="4" fontId="21" fillId="3" borderId="21" xfId="0" applyNumberFormat="1" applyFont="1" applyFill="1" applyBorder="1" applyAlignment="1">
      <alignment horizontal="right" vertical="center"/>
    </xf>
    <xf numFmtId="49" fontId="25" fillId="3" borderId="27" xfId="0" applyNumberFormat="1" applyFont="1" applyFill="1" applyBorder="1" applyAlignment="1">
      <alignment horizontal="left" vertical="center"/>
    </xf>
    <xf numFmtId="49" fontId="25" fillId="3" borderId="34" xfId="0" applyNumberFormat="1" applyFont="1" applyFill="1" applyBorder="1" applyAlignment="1">
      <alignment horizontal="left" vertical="center"/>
    </xf>
    <xf numFmtId="49" fontId="25" fillId="3" borderId="1" xfId="0" applyNumberFormat="1" applyFont="1" applyFill="1" applyBorder="1" applyAlignment="1">
      <alignment horizontal="left" vertical="center"/>
    </xf>
    <xf numFmtId="4" fontId="27" fillId="3" borderId="12" xfId="0" applyNumberFormat="1" applyFont="1" applyFill="1" applyBorder="1" applyAlignment="1">
      <alignment horizontal="right" vertical="center"/>
    </xf>
    <xf numFmtId="4" fontId="27" fillId="3" borderId="33" xfId="0" applyNumberFormat="1" applyFont="1" applyFill="1" applyBorder="1" applyAlignment="1">
      <alignment horizontal="right" vertical="center"/>
    </xf>
    <xf numFmtId="4" fontId="27" fillId="3" borderId="2" xfId="0" applyNumberFormat="1" applyFont="1" applyFill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1" fillId="3" borderId="35" xfId="0" applyNumberFormat="1" applyFont="1" applyFill="1" applyBorder="1" applyAlignment="1">
      <alignment horizontal="right" vertical="center"/>
    </xf>
    <xf numFmtId="4" fontId="21" fillId="3" borderId="3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0" fontId="28" fillId="3" borderId="33" xfId="0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 vertical="center"/>
    </xf>
    <xf numFmtId="4" fontId="21" fillId="3" borderId="33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33" xfId="0" applyFont="1" applyFill="1" applyBorder="1" applyAlignment="1">
      <alignment horizontal="left" vertical="center"/>
    </xf>
    <xf numFmtId="164" fontId="21" fillId="3" borderId="21" xfId="1" applyFont="1" applyFill="1" applyBorder="1" applyAlignment="1">
      <alignment horizontal="right" vertical="center"/>
    </xf>
    <xf numFmtId="0" fontId="0" fillId="4" borderId="0" xfId="0" applyFill="1"/>
    <xf numFmtId="4" fontId="3" fillId="3" borderId="2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4" fontId="8" fillId="4" borderId="0" xfId="0" applyNumberFormat="1" applyFont="1" applyFill="1"/>
    <xf numFmtId="0" fontId="4" fillId="3" borderId="0" xfId="0" applyFont="1" applyFill="1" applyAlignment="1">
      <alignment vertical="top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wrapText="1"/>
    </xf>
    <xf numFmtId="49" fontId="4" fillId="3" borderId="21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left"/>
    </xf>
    <xf numFmtId="49" fontId="4" fillId="3" borderId="21" xfId="2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49" fontId="5" fillId="3" borderId="0" xfId="2" applyNumberFormat="1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6" fillId="3" borderId="1" xfId="2" applyNumberFormat="1" applyFont="1" applyFill="1" applyBorder="1" applyAlignment="1">
      <alignment horizontal="center" vertical="center"/>
    </xf>
    <xf numFmtId="49" fontId="6" fillId="3" borderId="1" xfId="2" applyNumberFormat="1" applyFont="1" applyFill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left" vertical="center"/>
    </xf>
    <xf numFmtId="0" fontId="3" fillId="3" borderId="34" xfId="2" applyFont="1" applyFill="1" applyBorder="1" applyAlignment="1">
      <alignment horizontal="left" vertical="center"/>
    </xf>
    <xf numFmtId="49" fontId="3" fillId="3" borderId="2" xfId="2" applyNumberFormat="1" applyFont="1" applyFill="1" applyBorder="1" applyAlignment="1">
      <alignment horizontal="center" vertical="center"/>
    </xf>
    <xf numFmtId="49" fontId="3" fillId="3" borderId="2" xfId="2" applyNumberFormat="1" applyFont="1" applyFill="1" applyBorder="1" applyAlignment="1">
      <alignment horizontal="left" vertical="center" wrapText="1"/>
    </xf>
    <xf numFmtId="4" fontId="3" fillId="3" borderId="2" xfId="2" applyNumberFormat="1" applyFont="1" applyFill="1" applyBorder="1" applyAlignment="1">
      <alignment horizontal="right" vertical="center"/>
    </xf>
    <xf numFmtId="4" fontId="3" fillId="3" borderId="33" xfId="2" applyNumberFormat="1" applyFont="1" applyFill="1" applyBorder="1" applyAlignment="1">
      <alignment horizontal="right" vertical="center"/>
    </xf>
    <xf numFmtId="0" fontId="3" fillId="3" borderId="3" xfId="2" applyFont="1" applyFill="1" applyBorder="1" applyAlignment="1">
      <alignment horizontal="left" vertical="center"/>
    </xf>
    <xf numFmtId="49" fontId="6" fillId="3" borderId="3" xfId="2" applyNumberFormat="1" applyFont="1" applyFill="1" applyBorder="1" applyAlignment="1">
      <alignment horizontal="left" vertical="center" wrapText="1"/>
    </xf>
    <xf numFmtId="4" fontId="4" fillId="3" borderId="3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4" fontId="4" fillId="3" borderId="21" xfId="2" applyNumberFormat="1" applyFont="1" applyFill="1" applyBorder="1" applyAlignment="1">
      <alignment horizontal="right" vertical="center"/>
    </xf>
    <xf numFmtId="0" fontId="2" fillId="4" borderId="0" xfId="2" applyFill="1"/>
    <xf numFmtId="0" fontId="2" fillId="4" borderId="0" xfId="2" applyFill="1" applyAlignment="1">
      <alignment wrapText="1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49" fontId="13" fillId="3" borderId="0" xfId="2" applyNumberFormat="1" applyFont="1" applyFill="1" applyAlignment="1">
      <alignment horizontal="left" vertical="center"/>
    </xf>
    <xf numFmtId="0" fontId="14" fillId="3" borderId="0" xfId="2" applyFont="1" applyFill="1" applyAlignment="1">
      <alignment horizontal="left"/>
    </xf>
    <xf numFmtId="49" fontId="9" fillId="3" borderId="21" xfId="2" applyNumberFormat="1" applyFont="1" applyFill="1" applyBorder="1" applyAlignment="1">
      <alignment horizontal="center" vertical="center" wrapText="1"/>
    </xf>
    <xf numFmtId="49" fontId="9" fillId="3" borderId="21" xfId="2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49" fontId="16" fillId="3" borderId="1" xfId="2" applyNumberFormat="1" applyFont="1" applyFill="1" applyBorder="1" applyAlignment="1">
      <alignment horizontal="center" vertical="center"/>
    </xf>
    <xf numFmtId="49" fontId="16" fillId="3" borderId="1" xfId="2" applyNumberFormat="1" applyFont="1" applyFill="1" applyBorder="1" applyAlignment="1">
      <alignment horizontal="left" vertical="center" wrapText="1"/>
    </xf>
    <xf numFmtId="49" fontId="15" fillId="3" borderId="1" xfId="2" applyNumberFormat="1" applyFont="1" applyFill="1" applyBorder="1" applyAlignment="1">
      <alignment horizontal="left" vertical="center"/>
    </xf>
    <xf numFmtId="0" fontId="14" fillId="3" borderId="34" xfId="2" applyFont="1" applyFill="1" applyBorder="1" applyAlignment="1">
      <alignment horizontal="left" vertical="center"/>
    </xf>
    <xf numFmtId="49" fontId="17" fillId="3" borderId="0" xfId="2" applyNumberFormat="1" applyFont="1" applyFill="1" applyAlignment="1">
      <alignment horizontal="left"/>
    </xf>
    <xf numFmtId="49" fontId="14" fillId="3" borderId="2" xfId="2" applyNumberFormat="1" applyFont="1" applyFill="1" applyBorder="1" applyAlignment="1">
      <alignment horizontal="center" vertical="center"/>
    </xf>
    <xf numFmtId="49" fontId="14" fillId="3" borderId="2" xfId="2" applyNumberFormat="1" applyFont="1" applyFill="1" applyBorder="1" applyAlignment="1">
      <alignment horizontal="left" vertical="center" wrapText="1"/>
    </xf>
    <xf numFmtId="4" fontId="14" fillId="3" borderId="2" xfId="2" applyNumberFormat="1" applyFont="1" applyFill="1" applyBorder="1" applyAlignment="1">
      <alignment horizontal="right" vertical="center"/>
    </xf>
    <xf numFmtId="4" fontId="14" fillId="3" borderId="33" xfId="2" applyNumberFormat="1" applyFont="1" applyFill="1" applyBorder="1" applyAlignment="1">
      <alignment horizontal="right" vertical="center"/>
    </xf>
    <xf numFmtId="0" fontId="17" fillId="3" borderId="0" xfId="2" applyFont="1" applyFill="1" applyAlignment="1">
      <alignment horizontal="left"/>
    </xf>
    <xf numFmtId="0" fontId="14" fillId="3" borderId="3" xfId="2" applyFont="1" applyFill="1" applyBorder="1" applyAlignment="1">
      <alignment horizontal="left" vertical="center"/>
    </xf>
    <xf numFmtId="49" fontId="16" fillId="3" borderId="3" xfId="2" applyNumberFormat="1" applyFont="1" applyFill="1" applyBorder="1" applyAlignment="1">
      <alignment horizontal="left" vertical="center" wrapText="1"/>
    </xf>
    <xf numFmtId="4" fontId="9" fillId="3" borderId="3" xfId="2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horizontal="left" wrapText="1"/>
    </xf>
    <xf numFmtId="4" fontId="9" fillId="3" borderId="35" xfId="2" applyNumberFormat="1" applyFont="1" applyFill="1" applyBorder="1" applyAlignment="1">
      <alignment horizontal="right" vertical="center"/>
    </xf>
    <xf numFmtId="4" fontId="9" fillId="3" borderId="21" xfId="2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left"/>
    </xf>
    <xf numFmtId="49" fontId="30" fillId="3" borderId="21" xfId="0" applyNumberFormat="1" applyFont="1" applyFill="1" applyBorder="1" applyAlignment="1">
      <alignment horizontal="center" vertical="center" wrapText="1"/>
    </xf>
    <xf numFmtId="49" fontId="30" fillId="3" borderId="21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49" fontId="32" fillId="3" borderId="0" xfId="0" applyNumberFormat="1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/>
    </xf>
    <xf numFmtId="49" fontId="31" fillId="3" borderId="1" xfId="0" applyNumberFormat="1" applyFont="1" applyFill="1" applyBorder="1" applyAlignment="1">
      <alignment horizontal="center" vertical="center"/>
    </xf>
    <xf numFmtId="49" fontId="31" fillId="3" borderId="1" xfId="0" applyNumberFormat="1" applyFont="1" applyFill="1" applyBorder="1" applyAlignment="1">
      <alignment horizontal="left" vertical="center"/>
    </xf>
    <xf numFmtId="49" fontId="32" fillId="3" borderId="1" xfId="0" applyNumberFormat="1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right" vertical="center"/>
    </xf>
    <xf numFmtId="49" fontId="29" fillId="3" borderId="2" xfId="0" applyNumberFormat="1" applyFont="1" applyFill="1" applyBorder="1" applyAlignment="1">
      <alignment horizontal="center" vertical="center"/>
    </xf>
    <xf numFmtId="49" fontId="29" fillId="3" borderId="2" xfId="0" applyNumberFormat="1" applyFont="1" applyFill="1" applyBorder="1" applyAlignment="1">
      <alignment horizontal="left" vertical="center" wrapText="1"/>
    </xf>
    <xf numFmtId="4" fontId="29" fillId="3" borderId="2" xfId="0" applyNumberFormat="1" applyFont="1" applyFill="1" applyBorder="1" applyAlignment="1">
      <alignment horizontal="right" vertical="center"/>
    </xf>
    <xf numFmtId="0" fontId="29" fillId="3" borderId="36" xfId="0" applyFont="1" applyFill="1" applyBorder="1" applyAlignment="1">
      <alignment horizontal="left" vertical="center"/>
    </xf>
    <xf numFmtId="49" fontId="31" fillId="3" borderId="3" xfId="0" applyNumberFormat="1" applyFont="1" applyFill="1" applyBorder="1" applyAlignment="1">
      <alignment horizontal="left" vertical="center"/>
    </xf>
    <xf numFmtId="4" fontId="30" fillId="3" borderId="3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4" fontId="30" fillId="3" borderId="21" xfId="0" applyNumberFormat="1" applyFont="1" applyFill="1" applyBorder="1" applyAlignment="1">
      <alignment horizontal="right" vertical="center"/>
    </xf>
    <xf numFmtId="0" fontId="29" fillId="3" borderId="3" xfId="0" applyFont="1" applyFill="1" applyBorder="1" applyAlignment="1">
      <alignment horizontal="left" vertical="center"/>
    </xf>
    <xf numFmtId="49" fontId="16" fillId="2" borderId="2" xfId="0" applyNumberFormat="1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22" fillId="2" borderId="2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3" borderId="21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6" fillId="3" borderId="2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 wrapText="1"/>
    </xf>
    <xf numFmtId="49" fontId="4" fillId="3" borderId="24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49" fontId="4" fillId="3" borderId="26" xfId="2" applyNumberFormat="1" applyFont="1" applyFill="1" applyBorder="1" applyAlignment="1">
      <alignment horizontal="center" vertical="center"/>
    </xf>
    <xf numFmtId="49" fontId="4" fillId="3" borderId="35" xfId="2" applyNumberFormat="1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horizontal="center" vertical="top" wrapText="1"/>
    </xf>
    <xf numFmtId="49" fontId="9" fillId="3" borderId="24" xfId="2" applyNumberFormat="1" applyFont="1" applyFill="1" applyBorder="1" applyAlignment="1">
      <alignment horizontal="center" vertical="center"/>
    </xf>
    <xf numFmtId="49" fontId="9" fillId="3" borderId="34" xfId="2" applyNumberFormat="1" applyFont="1" applyFill="1" applyBorder="1" applyAlignment="1">
      <alignment horizontal="center" vertical="center"/>
    </xf>
    <xf numFmtId="49" fontId="9" fillId="3" borderId="26" xfId="2" applyNumberFormat="1" applyFont="1" applyFill="1" applyBorder="1" applyAlignment="1">
      <alignment horizontal="center" vertical="center"/>
    </xf>
    <xf numFmtId="49" fontId="9" fillId="3" borderId="35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right" vertical="center"/>
    </xf>
    <xf numFmtId="49" fontId="16" fillId="3" borderId="9" xfId="2" applyNumberFormat="1" applyFont="1" applyFill="1" applyBorder="1" applyAlignment="1">
      <alignment horizontal="right" vertical="center"/>
    </xf>
    <xf numFmtId="49" fontId="30" fillId="3" borderId="21" xfId="0" applyNumberFormat="1" applyFont="1" applyFill="1" applyBorder="1" applyAlignment="1">
      <alignment horizontal="center" vertical="center"/>
    </xf>
    <xf numFmtId="49" fontId="31" fillId="3" borderId="21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view="pageBreakPreview" zoomScale="90" zoomScaleNormal="90" zoomScaleSheetLayoutView="90" workbookViewId="0">
      <selection activeCell="H1" sqref="H1"/>
    </sheetView>
  </sheetViews>
  <sheetFormatPr defaultColWidth="9.109375" defaultRowHeight="13.2"/>
  <cols>
    <col min="1" max="1" width="1.44140625" style="50" customWidth="1"/>
    <col min="2" max="2" width="2.33203125" style="50" customWidth="1"/>
    <col min="3" max="3" width="12.33203125" style="50" customWidth="1"/>
    <col min="4" max="4" width="3.88671875" style="50" customWidth="1"/>
    <col min="5" max="5" width="70.44140625" style="51" customWidth="1"/>
    <col min="6" max="8" width="29.33203125" style="52" customWidth="1"/>
    <col min="9" max="9" width="9.109375" style="50"/>
    <col min="10" max="10" width="19.6640625" style="50" customWidth="1"/>
    <col min="11" max="11" width="13.33203125" style="50" customWidth="1"/>
    <col min="12" max="16384" width="9.109375" style="50"/>
  </cols>
  <sheetData>
    <row r="1" spans="1:8" ht="15.6">
      <c r="H1" s="87" t="s">
        <v>244</v>
      </c>
    </row>
    <row r="2" spans="1:8" s="21" customFormat="1" ht="30" customHeight="1">
      <c r="C2" s="263" t="s">
        <v>215</v>
      </c>
      <c r="D2" s="263"/>
      <c r="E2" s="263"/>
      <c r="F2" s="263"/>
      <c r="G2" s="263"/>
      <c r="H2" s="263"/>
    </row>
    <row r="3" spans="1:8" s="21" customFormat="1" ht="54.75" customHeight="1">
      <c r="A3" s="22"/>
      <c r="B3" s="22"/>
      <c r="C3" s="23" t="s">
        <v>216</v>
      </c>
      <c r="D3" s="23"/>
      <c r="E3" s="24" t="s">
        <v>93</v>
      </c>
      <c r="F3" s="25" t="s">
        <v>94</v>
      </c>
      <c r="G3" s="25" t="s">
        <v>95</v>
      </c>
      <c r="H3" s="25" t="s">
        <v>239</v>
      </c>
    </row>
    <row r="4" spans="1:8" s="21" customFormat="1" ht="25.5" customHeight="1">
      <c r="A4" s="22"/>
      <c r="B4" s="22"/>
      <c r="C4" s="23"/>
      <c r="D4" s="23"/>
      <c r="E4" s="24"/>
      <c r="F4" s="26" t="s">
        <v>8</v>
      </c>
      <c r="G4" s="26" t="s">
        <v>8</v>
      </c>
      <c r="H4" s="73" t="s">
        <v>8</v>
      </c>
    </row>
    <row r="5" spans="1:8" s="21" customFormat="1">
      <c r="E5" s="27"/>
      <c r="F5" s="28"/>
      <c r="G5" s="28"/>
      <c r="H5" s="74"/>
    </row>
    <row r="6" spans="1:8" s="21" customFormat="1">
      <c r="A6" s="29"/>
      <c r="B6" s="29"/>
      <c r="C6" s="268" t="s">
        <v>92</v>
      </c>
      <c r="D6" s="268"/>
      <c r="E6" s="81" t="s">
        <v>96</v>
      </c>
      <c r="F6" s="114">
        <f>591.92+131.5</f>
        <v>723.42</v>
      </c>
      <c r="G6" s="114">
        <v>0</v>
      </c>
      <c r="H6" s="115">
        <v>0</v>
      </c>
    </row>
    <row r="7" spans="1:8" s="21" customFormat="1">
      <c r="C7" s="269"/>
      <c r="D7" s="269"/>
      <c r="E7" s="30" t="s">
        <v>97</v>
      </c>
      <c r="F7" s="116">
        <v>183000</v>
      </c>
      <c r="G7" s="116">
        <v>0</v>
      </c>
      <c r="H7" s="117">
        <v>0</v>
      </c>
    </row>
    <row r="8" spans="1:8" s="21" customFormat="1" ht="22.5" customHeight="1">
      <c r="C8" s="270"/>
      <c r="D8" s="270"/>
      <c r="E8" s="82" t="s">
        <v>217</v>
      </c>
      <c r="F8" s="83"/>
      <c r="G8" s="84"/>
      <c r="H8" s="85"/>
    </row>
    <row r="9" spans="1:8" s="21" customFormat="1">
      <c r="E9" s="27"/>
      <c r="F9" s="28"/>
      <c r="G9" s="76"/>
      <c r="H9" s="74"/>
    </row>
    <row r="10" spans="1:8" s="21" customFormat="1">
      <c r="A10" s="265"/>
      <c r="B10" s="265"/>
      <c r="C10" s="31"/>
      <c r="D10" s="31"/>
      <c r="E10" s="32" t="s">
        <v>98</v>
      </c>
      <c r="F10" s="107"/>
      <c r="G10" s="77"/>
      <c r="H10" s="77"/>
    </row>
    <row r="11" spans="1:8" s="21" customFormat="1">
      <c r="A11" s="265"/>
      <c r="B11" s="265"/>
      <c r="C11" s="33"/>
      <c r="D11" s="33"/>
      <c r="E11" s="34"/>
      <c r="F11" s="108"/>
      <c r="G11" s="78"/>
      <c r="H11" s="78"/>
    </row>
    <row r="12" spans="1:8" s="21" customFormat="1">
      <c r="A12" s="265"/>
      <c r="B12" s="265"/>
      <c r="C12" s="35" t="s">
        <v>99</v>
      </c>
      <c r="D12" s="35"/>
      <c r="E12" s="36" t="s">
        <v>100</v>
      </c>
      <c r="F12" s="118">
        <f>F13+F14+F15</f>
        <v>22602220.07</v>
      </c>
      <c r="G12" s="118">
        <f>G13+G14+G15</f>
        <v>22367626.07</v>
      </c>
      <c r="H12" s="118">
        <f>H13+H14+H15</f>
        <v>22510076.07</v>
      </c>
    </row>
    <row r="13" spans="1:8" s="21" customFormat="1">
      <c r="A13" s="267" t="s">
        <v>101</v>
      </c>
      <c r="B13" s="267"/>
      <c r="C13" s="37" t="s">
        <v>102</v>
      </c>
      <c r="D13" s="37"/>
      <c r="E13" s="38" t="s">
        <v>103</v>
      </c>
      <c r="F13" s="119">
        <v>172676.07</v>
      </c>
      <c r="G13" s="120">
        <v>172676.07</v>
      </c>
      <c r="H13" s="116">
        <v>172676.07</v>
      </c>
    </row>
    <row r="14" spans="1:8" s="21" customFormat="1">
      <c r="A14" s="266"/>
      <c r="B14" s="266"/>
      <c r="C14" s="37" t="s">
        <v>104</v>
      </c>
      <c r="D14" s="37"/>
      <c r="E14" s="38" t="s">
        <v>105</v>
      </c>
      <c r="F14" s="121">
        <v>15000</v>
      </c>
      <c r="G14" s="116">
        <v>15000</v>
      </c>
      <c r="H14" s="116">
        <v>15000</v>
      </c>
    </row>
    <row r="15" spans="1:8" s="21" customFormat="1">
      <c r="A15" s="266"/>
      <c r="B15" s="266"/>
      <c r="C15" s="37" t="s">
        <v>106</v>
      </c>
      <c r="D15" s="37"/>
      <c r="E15" s="38" t="s">
        <v>107</v>
      </c>
      <c r="F15" s="119">
        <v>22414544</v>
      </c>
      <c r="G15" s="120">
        <v>22179950</v>
      </c>
      <c r="H15" s="120">
        <v>22322400</v>
      </c>
    </row>
    <row r="16" spans="1:8" s="21" customFormat="1">
      <c r="A16" s="264"/>
      <c r="B16" s="264"/>
      <c r="C16" s="39"/>
      <c r="D16" s="39"/>
      <c r="E16" s="40"/>
      <c r="F16" s="122"/>
      <c r="G16" s="123"/>
      <c r="H16" s="123"/>
    </row>
    <row r="17" spans="1:8" s="21" customFormat="1">
      <c r="A17" s="265"/>
      <c r="B17" s="265"/>
      <c r="C17" s="35" t="s">
        <v>108</v>
      </c>
      <c r="D17" s="35"/>
      <c r="E17" s="36" t="s">
        <v>109</v>
      </c>
      <c r="F17" s="124">
        <v>0</v>
      </c>
      <c r="G17" s="125">
        <v>0</v>
      </c>
      <c r="H17" s="125">
        <v>0</v>
      </c>
    </row>
    <row r="18" spans="1:8" s="21" customFormat="1">
      <c r="A18" s="266"/>
      <c r="B18" s="266"/>
      <c r="C18" s="37" t="s">
        <v>110</v>
      </c>
      <c r="D18" s="37"/>
      <c r="E18" s="38" t="s">
        <v>111</v>
      </c>
      <c r="F18" s="121">
        <v>0</v>
      </c>
      <c r="G18" s="116">
        <v>0</v>
      </c>
      <c r="H18" s="116">
        <v>0</v>
      </c>
    </row>
    <row r="19" spans="1:8" s="21" customFormat="1">
      <c r="A19" s="264"/>
      <c r="B19" s="264"/>
      <c r="C19" s="39"/>
      <c r="D19" s="39"/>
      <c r="E19" s="40"/>
      <c r="F19" s="122"/>
      <c r="G19" s="123"/>
      <c r="H19" s="123"/>
    </row>
    <row r="20" spans="1:8" s="21" customFormat="1">
      <c r="A20" s="266"/>
      <c r="B20" s="266"/>
      <c r="C20" s="41" t="s">
        <v>101</v>
      </c>
      <c r="D20" s="41"/>
      <c r="E20" s="42" t="s">
        <v>112</v>
      </c>
      <c r="F20" s="126">
        <f>F17+F12</f>
        <v>22602220.07</v>
      </c>
      <c r="G20" s="127">
        <f>G17+G12</f>
        <v>22367626.07</v>
      </c>
      <c r="H20" s="127">
        <f>H17+H12</f>
        <v>22510076.07</v>
      </c>
    </row>
    <row r="21" spans="1:8" s="21" customFormat="1">
      <c r="A21" s="266"/>
      <c r="B21" s="266"/>
      <c r="E21" s="43"/>
      <c r="F21" s="44"/>
      <c r="G21" s="79"/>
      <c r="H21" s="74"/>
    </row>
    <row r="22" spans="1:8" s="21" customFormat="1">
      <c r="A22" s="265"/>
      <c r="B22" s="265"/>
      <c r="C22" s="31"/>
      <c r="D22" s="31"/>
      <c r="E22" s="32" t="s">
        <v>113</v>
      </c>
      <c r="F22" s="107"/>
      <c r="G22" s="77"/>
      <c r="H22" s="77"/>
    </row>
    <row r="23" spans="1:8" s="21" customFormat="1">
      <c r="A23" s="265"/>
      <c r="B23" s="265"/>
      <c r="C23" s="33"/>
      <c r="D23" s="33"/>
      <c r="E23" s="34"/>
      <c r="F23" s="108"/>
      <c r="G23" s="78"/>
      <c r="H23" s="78"/>
    </row>
    <row r="24" spans="1:8" s="21" customFormat="1" ht="26.4">
      <c r="A24" s="265"/>
      <c r="B24" s="265"/>
      <c r="C24" s="35" t="s">
        <v>114</v>
      </c>
      <c r="D24" s="35"/>
      <c r="E24" s="36" t="s">
        <v>115</v>
      </c>
      <c r="F24" s="124">
        <f>F25+F26</f>
        <v>1000</v>
      </c>
      <c r="G24" s="125">
        <f>G25+G26</f>
        <v>1000</v>
      </c>
      <c r="H24" s="125">
        <f>H25+H26</f>
        <v>1000</v>
      </c>
    </row>
    <row r="25" spans="1:8" s="21" customFormat="1">
      <c r="A25" s="267" t="s">
        <v>116</v>
      </c>
      <c r="B25" s="267"/>
      <c r="C25" s="37" t="s">
        <v>117</v>
      </c>
      <c r="D25" s="37"/>
      <c r="E25" s="38" t="s">
        <v>118</v>
      </c>
      <c r="F25" s="121">
        <v>1000</v>
      </c>
      <c r="G25" s="116">
        <v>1000</v>
      </c>
      <c r="H25" s="116">
        <v>1000</v>
      </c>
    </row>
    <row r="26" spans="1:8" s="21" customFormat="1">
      <c r="A26" s="266"/>
      <c r="B26" s="266"/>
      <c r="C26" s="37" t="s">
        <v>119</v>
      </c>
      <c r="D26" s="37"/>
      <c r="E26" s="38" t="s">
        <v>120</v>
      </c>
      <c r="F26" s="121">
        <v>0</v>
      </c>
      <c r="G26" s="116">
        <v>0</v>
      </c>
      <c r="H26" s="116">
        <v>0</v>
      </c>
    </row>
    <row r="27" spans="1:8" s="21" customFormat="1">
      <c r="A27" s="264"/>
      <c r="B27" s="264"/>
      <c r="C27" s="39"/>
      <c r="D27" s="39"/>
      <c r="E27" s="40"/>
      <c r="F27" s="122"/>
      <c r="G27" s="123"/>
      <c r="H27" s="123"/>
    </row>
    <row r="28" spans="1:8" s="21" customFormat="1" ht="26.4">
      <c r="A28" s="265"/>
      <c r="B28" s="265"/>
      <c r="C28" s="35" t="s">
        <v>121</v>
      </c>
      <c r="D28" s="35"/>
      <c r="E28" s="36" t="s">
        <v>122</v>
      </c>
      <c r="F28" s="124">
        <f>F29</f>
        <v>100</v>
      </c>
      <c r="G28" s="124">
        <f>G29</f>
        <v>100</v>
      </c>
      <c r="H28" s="124">
        <f>H29</f>
        <v>100</v>
      </c>
    </row>
    <row r="29" spans="1:8" s="21" customFormat="1" ht="26.4">
      <c r="A29" s="266"/>
      <c r="B29" s="266"/>
      <c r="C29" s="37" t="s">
        <v>123</v>
      </c>
      <c r="D29" s="37"/>
      <c r="E29" s="38" t="s">
        <v>124</v>
      </c>
      <c r="F29" s="121">
        <v>100</v>
      </c>
      <c r="G29" s="116">
        <v>100</v>
      </c>
      <c r="H29" s="116">
        <v>100</v>
      </c>
    </row>
    <row r="30" spans="1:8" s="21" customFormat="1">
      <c r="A30" s="264"/>
      <c r="B30" s="264"/>
      <c r="C30" s="39"/>
      <c r="D30" s="39"/>
      <c r="E30" s="40"/>
      <c r="F30" s="122"/>
      <c r="G30" s="123"/>
      <c r="H30" s="123"/>
    </row>
    <row r="31" spans="1:8" s="21" customFormat="1">
      <c r="A31" s="265"/>
      <c r="B31" s="265"/>
      <c r="C31" s="35" t="s">
        <v>125</v>
      </c>
      <c r="D31" s="35"/>
      <c r="E31" s="36" t="s">
        <v>126</v>
      </c>
      <c r="F31" s="124">
        <f>F32</f>
        <v>20</v>
      </c>
      <c r="G31" s="124">
        <f>G32</f>
        <v>20</v>
      </c>
      <c r="H31" s="124">
        <f>H32</f>
        <v>20</v>
      </c>
    </row>
    <row r="32" spans="1:8" s="21" customFormat="1">
      <c r="A32" s="266"/>
      <c r="B32" s="266"/>
      <c r="C32" s="37" t="s">
        <v>127</v>
      </c>
      <c r="D32" s="37"/>
      <c r="E32" s="38" t="s">
        <v>128</v>
      </c>
      <c r="F32" s="121">
        <v>20</v>
      </c>
      <c r="G32" s="116">
        <v>20</v>
      </c>
      <c r="H32" s="116">
        <v>20</v>
      </c>
    </row>
    <row r="33" spans="1:11" s="21" customFormat="1">
      <c r="A33" s="264"/>
      <c r="B33" s="264"/>
      <c r="C33" s="39"/>
      <c r="D33" s="39"/>
      <c r="E33" s="40"/>
      <c r="F33" s="122"/>
      <c r="G33" s="123"/>
      <c r="H33" s="123"/>
    </row>
    <row r="34" spans="1:11" s="21" customFormat="1">
      <c r="A34" s="265"/>
      <c r="B34" s="265"/>
      <c r="C34" s="35" t="s">
        <v>129</v>
      </c>
      <c r="D34" s="35"/>
      <c r="E34" s="36" t="s">
        <v>130</v>
      </c>
      <c r="F34" s="118">
        <f>F35+F36</f>
        <v>231330.51</v>
      </c>
      <c r="G34" s="118">
        <f>G35+G36</f>
        <v>216147.93</v>
      </c>
      <c r="H34" s="118">
        <f>H35+H36</f>
        <v>216197.93</v>
      </c>
    </row>
    <row r="35" spans="1:11" s="21" customFormat="1">
      <c r="A35" s="266"/>
      <c r="B35" s="266"/>
      <c r="C35" s="37" t="s">
        <v>131</v>
      </c>
      <c r="D35" s="37"/>
      <c r="E35" s="38" t="s">
        <v>132</v>
      </c>
      <c r="F35" s="119">
        <v>194899.71</v>
      </c>
      <c r="G35" s="120">
        <v>194851.47</v>
      </c>
      <c r="H35" s="120">
        <v>194894.58</v>
      </c>
      <c r="J35" s="21" t="s">
        <v>92</v>
      </c>
      <c r="K35" s="88" t="s">
        <v>92</v>
      </c>
    </row>
    <row r="36" spans="1:11" s="21" customFormat="1">
      <c r="A36" s="266"/>
      <c r="B36" s="266"/>
      <c r="C36" s="37" t="s">
        <v>133</v>
      </c>
      <c r="D36" s="37"/>
      <c r="E36" s="38" t="s">
        <v>134</v>
      </c>
      <c r="F36" s="119">
        <v>36430.800000000003</v>
      </c>
      <c r="G36" s="120">
        <v>21296.46</v>
      </c>
      <c r="H36" s="120">
        <v>21303.35</v>
      </c>
    </row>
    <row r="37" spans="1:11" s="21" customFormat="1">
      <c r="A37" s="264"/>
      <c r="B37" s="264"/>
      <c r="C37" s="39"/>
      <c r="D37" s="39"/>
      <c r="E37" s="40"/>
      <c r="F37" s="122"/>
      <c r="G37" s="123"/>
      <c r="H37" s="123"/>
    </row>
    <row r="38" spans="1:11" s="21" customFormat="1">
      <c r="A38" s="266"/>
      <c r="B38" s="266"/>
      <c r="C38" s="41" t="s">
        <v>116</v>
      </c>
      <c r="D38" s="41"/>
      <c r="E38" s="42" t="s">
        <v>135</v>
      </c>
      <c r="F38" s="126">
        <f>F34+F31+F28+F24</f>
        <v>232450.51</v>
      </c>
      <c r="G38" s="127">
        <f>G34+G31+G28+G24</f>
        <v>217267.93</v>
      </c>
      <c r="H38" s="127">
        <f>H34+H31+H28+H24</f>
        <v>217317.93</v>
      </c>
    </row>
    <row r="39" spans="1:11" s="21" customFormat="1">
      <c r="A39" s="266"/>
      <c r="B39" s="266"/>
      <c r="E39" s="43"/>
      <c r="F39" s="44"/>
      <c r="G39" s="79"/>
      <c r="H39" s="74"/>
    </row>
    <row r="40" spans="1:11" s="21" customFormat="1">
      <c r="A40" s="265"/>
      <c r="B40" s="265"/>
      <c r="C40" s="31"/>
      <c r="D40" s="31"/>
      <c r="E40" s="32" t="s">
        <v>136</v>
      </c>
      <c r="F40" s="107"/>
      <c r="G40" s="77"/>
      <c r="H40" s="77"/>
    </row>
    <row r="41" spans="1:11" s="21" customFormat="1">
      <c r="A41" s="265"/>
      <c r="B41" s="265"/>
      <c r="C41" s="33"/>
      <c r="D41" s="33"/>
      <c r="E41" s="34"/>
      <c r="F41" s="108"/>
      <c r="G41" s="78"/>
      <c r="H41" s="78"/>
    </row>
    <row r="42" spans="1:11" s="21" customFormat="1">
      <c r="A42" s="265"/>
      <c r="B42" s="265"/>
      <c r="C42" s="35" t="s">
        <v>137</v>
      </c>
      <c r="D42" s="35"/>
      <c r="E42" s="36" t="s">
        <v>138</v>
      </c>
      <c r="F42" s="118">
        <f>F43</f>
        <v>716456</v>
      </c>
      <c r="G42" s="118">
        <f>G43</f>
        <v>586156</v>
      </c>
      <c r="H42" s="118">
        <f>H43</f>
        <v>586156</v>
      </c>
    </row>
    <row r="43" spans="1:11" s="21" customFormat="1">
      <c r="A43" s="267" t="s">
        <v>139</v>
      </c>
      <c r="B43" s="267"/>
      <c r="C43" s="37" t="s">
        <v>140</v>
      </c>
      <c r="D43" s="37"/>
      <c r="E43" s="38" t="s">
        <v>141</v>
      </c>
      <c r="F43" s="119">
        <v>716456</v>
      </c>
      <c r="G43" s="120">
        <v>586156</v>
      </c>
      <c r="H43" s="120">
        <v>586156</v>
      </c>
    </row>
    <row r="44" spans="1:11" s="21" customFormat="1">
      <c r="A44" s="264"/>
      <c r="B44" s="264"/>
      <c r="C44" s="39"/>
      <c r="D44" s="39"/>
      <c r="E44" s="40"/>
      <c r="F44" s="122"/>
      <c r="G44" s="123"/>
      <c r="H44" s="123"/>
    </row>
    <row r="45" spans="1:11" s="21" customFormat="1">
      <c r="A45" s="265"/>
      <c r="B45" s="265"/>
      <c r="C45" s="35" t="s">
        <v>142</v>
      </c>
      <c r="D45" s="35"/>
      <c r="E45" s="36" t="s">
        <v>143</v>
      </c>
      <c r="F45" s="124">
        <f>F46</f>
        <v>0</v>
      </c>
      <c r="G45" s="124">
        <f>G46</f>
        <v>0</v>
      </c>
      <c r="H45" s="124">
        <f>H46</f>
        <v>0</v>
      </c>
    </row>
    <row r="46" spans="1:11" s="21" customFormat="1">
      <c r="A46" s="266"/>
      <c r="B46" s="266"/>
      <c r="C46" s="37" t="s">
        <v>144</v>
      </c>
      <c r="D46" s="37"/>
      <c r="E46" s="38" t="s">
        <v>145</v>
      </c>
      <c r="F46" s="121">
        <v>0</v>
      </c>
      <c r="G46" s="116">
        <v>0</v>
      </c>
      <c r="H46" s="116">
        <v>0</v>
      </c>
    </row>
    <row r="47" spans="1:11" s="21" customFormat="1">
      <c r="A47" s="264"/>
      <c r="B47" s="264"/>
      <c r="C47" s="39"/>
      <c r="D47" s="39"/>
      <c r="E47" s="40"/>
      <c r="F47" s="122"/>
      <c r="G47" s="123"/>
      <c r="H47" s="123"/>
    </row>
    <row r="48" spans="1:11" s="21" customFormat="1">
      <c r="A48" s="265"/>
      <c r="B48" s="265"/>
      <c r="C48" s="35" t="s">
        <v>146</v>
      </c>
      <c r="D48" s="35"/>
      <c r="E48" s="36" t="s">
        <v>147</v>
      </c>
      <c r="F48" s="124">
        <f>F49+F50</f>
        <v>60000</v>
      </c>
      <c r="G48" s="124">
        <f>G49+G50</f>
        <v>0</v>
      </c>
      <c r="H48" s="124">
        <f>H49+H50</f>
        <v>0</v>
      </c>
    </row>
    <row r="49" spans="1:8" s="21" customFormat="1" ht="26.4">
      <c r="A49" s="266"/>
      <c r="B49" s="266"/>
      <c r="C49" s="37" t="s">
        <v>148</v>
      </c>
      <c r="D49" s="37"/>
      <c r="E49" s="38" t="s">
        <v>149</v>
      </c>
      <c r="F49" s="121">
        <v>0</v>
      </c>
      <c r="G49" s="116">
        <v>0</v>
      </c>
      <c r="H49" s="116">
        <v>0</v>
      </c>
    </row>
    <row r="50" spans="1:8" s="21" customFormat="1">
      <c r="A50" s="266"/>
      <c r="B50" s="266"/>
      <c r="C50" s="37" t="s">
        <v>150</v>
      </c>
      <c r="D50" s="37"/>
      <c r="E50" s="38" t="s">
        <v>151</v>
      </c>
      <c r="F50" s="121">
        <v>60000</v>
      </c>
      <c r="G50" s="116">
        <v>0</v>
      </c>
      <c r="H50" s="116">
        <v>0</v>
      </c>
    </row>
    <row r="51" spans="1:8" s="21" customFormat="1">
      <c r="A51" s="264"/>
      <c r="B51" s="264"/>
      <c r="C51" s="39"/>
      <c r="D51" s="39"/>
      <c r="E51" s="40"/>
      <c r="F51" s="122"/>
      <c r="G51" s="123"/>
      <c r="H51" s="123"/>
    </row>
    <row r="52" spans="1:8" s="21" customFormat="1">
      <c r="A52" s="266"/>
      <c r="B52" s="266"/>
      <c r="C52" s="41" t="s">
        <v>139</v>
      </c>
      <c r="D52" s="41"/>
      <c r="E52" s="42" t="s">
        <v>152</v>
      </c>
      <c r="F52" s="126">
        <f>F48+F45+F42</f>
        <v>776456</v>
      </c>
      <c r="G52" s="127">
        <f>G48+G45+G42</f>
        <v>586156</v>
      </c>
      <c r="H52" s="127">
        <f>H48+H45+H42</f>
        <v>586156</v>
      </c>
    </row>
    <row r="53" spans="1:8" s="21" customFormat="1">
      <c r="A53" s="265"/>
      <c r="B53" s="265"/>
      <c r="C53" s="31"/>
      <c r="D53" s="31"/>
      <c r="E53" s="32" t="s">
        <v>153</v>
      </c>
      <c r="F53" s="107"/>
      <c r="G53" s="77"/>
      <c r="H53" s="77"/>
    </row>
    <row r="54" spans="1:8" s="21" customFormat="1">
      <c r="A54" s="113"/>
      <c r="B54" s="113"/>
      <c r="C54" s="33"/>
      <c r="D54" s="33"/>
      <c r="E54" s="262"/>
      <c r="F54" s="108"/>
      <c r="G54" s="78"/>
      <c r="H54" s="78"/>
    </row>
    <row r="55" spans="1:8" s="21" customFormat="1">
      <c r="A55" s="265"/>
      <c r="B55" s="265"/>
      <c r="C55" s="33"/>
      <c r="D55" s="33"/>
      <c r="E55" s="34"/>
      <c r="F55" s="108"/>
      <c r="G55" s="78"/>
      <c r="H55" s="78"/>
    </row>
    <row r="56" spans="1:8" s="21" customFormat="1">
      <c r="A56" s="265"/>
      <c r="B56" s="265"/>
      <c r="C56" s="35" t="s">
        <v>154</v>
      </c>
      <c r="D56" s="35"/>
      <c r="E56" s="36" t="s">
        <v>155</v>
      </c>
      <c r="F56" s="118">
        <f>F57+F58+F59+F60</f>
        <v>5315950</v>
      </c>
      <c r="G56" s="118">
        <f>G57+G58+G59+G60</f>
        <v>5315950</v>
      </c>
      <c r="H56" s="118">
        <f>H57+H58+H59+H60</f>
        <v>5315950</v>
      </c>
    </row>
    <row r="57" spans="1:8" s="21" customFormat="1">
      <c r="A57" s="267" t="s">
        <v>156</v>
      </c>
      <c r="B57" s="267"/>
      <c r="C57" s="37" t="s">
        <v>157</v>
      </c>
      <c r="D57" s="37"/>
      <c r="E57" s="38" t="s">
        <v>158</v>
      </c>
      <c r="F57" s="119">
        <v>2002450</v>
      </c>
      <c r="G57" s="120">
        <v>2002450</v>
      </c>
      <c r="H57" s="120">
        <v>2002450</v>
      </c>
    </row>
    <row r="58" spans="1:8" s="21" customFormat="1">
      <c r="A58" s="266"/>
      <c r="B58" s="266"/>
      <c r="C58" s="37" t="s">
        <v>159</v>
      </c>
      <c r="D58" s="37"/>
      <c r="E58" s="38" t="s">
        <v>160</v>
      </c>
      <c r="F58" s="119">
        <v>3206000</v>
      </c>
      <c r="G58" s="120">
        <v>3206000</v>
      </c>
      <c r="H58" s="120">
        <v>3206000</v>
      </c>
    </row>
    <row r="59" spans="1:8" s="21" customFormat="1">
      <c r="A59" s="266"/>
      <c r="B59" s="266"/>
      <c r="C59" s="37" t="s">
        <v>161</v>
      </c>
      <c r="D59" s="37"/>
      <c r="E59" s="38" t="s">
        <v>162</v>
      </c>
      <c r="F59" s="121">
        <v>31500</v>
      </c>
      <c r="G59" s="116">
        <v>31500</v>
      </c>
      <c r="H59" s="116">
        <v>31500</v>
      </c>
    </row>
    <row r="60" spans="1:8" s="21" customFormat="1">
      <c r="A60" s="266"/>
      <c r="B60" s="266"/>
      <c r="C60" s="37" t="s">
        <v>163</v>
      </c>
      <c r="D60" s="37"/>
      <c r="E60" s="38" t="s">
        <v>164</v>
      </c>
      <c r="F60" s="121">
        <v>76000</v>
      </c>
      <c r="G60" s="116">
        <v>76000</v>
      </c>
      <c r="H60" s="116">
        <v>76000</v>
      </c>
    </row>
    <row r="61" spans="1:8" s="21" customFormat="1">
      <c r="A61" s="264"/>
      <c r="B61" s="264"/>
      <c r="C61" s="39"/>
      <c r="D61" s="39"/>
      <c r="E61" s="40"/>
      <c r="F61" s="122"/>
      <c r="G61" s="123"/>
      <c r="H61" s="123"/>
    </row>
    <row r="62" spans="1:8" s="21" customFormat="1">
      <c r="A62" s="265"/>
      <c r="B62" s="265"/>
      <c r="C62" s="35" t="s">
        <v>165</v>
      </c>
      <c r="D62" s="35"/>
      <c r="E62" s="36" t="s">
        <v>166</v>
      </c>
      <c r="F62" s="124">
        <f>F63</f>
        <v>6000</v>
      </c>
      <c r="G62" s="124">
        <f>G63</f>
        <v>2000</v>
      </c>
      <c r="H62" s="124">
        <f>H63</f>
        <v>2000</v>
      </c>
    </row>
    <row r="63" spans="1:8" s="21" customFormat="1">
      <c r="A63" s="266"/>
      <c r="B63" s="266"/>
      <c r="C63" s="37" t="s">
        <v>167</v>
      </c>
      <c r="D63" s="37"/>
      <c r="E63" s="38" t="s">
        <v>168</v>
      </c>
      <c r="F63" s="121">
        <v>6000</v>
      </c>
      <c r="G63" s="116">
        <v>2000</v>
      </c>
      <c r="H63" s="116">
        <v>2000</v>
      </c>
    </row>
    <row r="64" spans="1:8" s="21" customFormat="1">
      <c r="A64" s="264"/>
      <c r="B64" s="264"/>
      <c r="C64" s="39"/>
      <c r="D64" s="39"/>
      <c r="E64" s="40"/>
      <c r="F64" s="122"/>
      <c r="G64" s="123"/>
      <c r="H64" s="123"/>
    </row>
    <row r="65" spans="1:9" s="21" customFormat="1">
      <c r="A65" s="266"/>
      <c r="B65" s="266"/>
      <c r="C65" s="41" t="s">
        <v>156</v>
      </c>
      <c r="D65" s="41"/>
      <c r="E65" s="42" t="s">
        <v>169</v>
      </c>
      <c r="F65" s="126">
        <f>F62+F56</f>
        <v>5321950</v>
      </c>
      <c r="G65" s="127">
        <f>G62+G56</f>
        <v>5317950</v>
      </c>
      <c r="H65" s="127">
        <f>H62+H56</f>
        <v>5317950</v>
      </c>
    </row>
    <row r="66" spans="1:9" s="21" customFormat="1">
      <c r="A66" s="266"/>
      <c r="B66" s="266"/>
      <c r="E66" s="43"/>
      <c r="F66" s="44"/>
      <c r="G66" s="79"/>
      <c r="H66" s="74"/>
    </row>
    <row r="67" spans="1:9" s="21" customFormat="1">
      <c r="A67" s="264"/>
      <c r="B67" s="264"/>
      <c r="C67" s="45"/>
      <c r="D67" s="45"/>
      <c r="E67" s="46" t="s">
        <v>170</v>
      </c>
      <c r="F67" s="128">
        <f>F65+F52+F38+F20</f>
        <v>28933076.579999998</v>
      </c>
      <c r="G67" s="129">
        <f>G65+G52+G38+G20</f>
        <v>28489000</v>
      </c>
      <c r="H67" s="130">
        <f>H65+H52+H38+H20</f>
        <v>28631500</v>
      </c>
    </row>
    <row r="68" spans="1:9" s="21" customFormat="1">
      <c r="A68" s="264"/>
      <c r="B68" s="264"/>
      <c r="C68" s="47"/>
      <c r="D68" s="47"/>
      <c r="E68" s="48"/>
      <c r="F68" s="49"/>
      <c r="G68" s="80"/>
      <c r="H68" s="75"/>
    </row>
    <row r="69" spans="1:9" s="21" customFormat="1">
      <c r="A69" s="264"/>
      <c r="B69" s="264"/>
      <c r="C69" s="45"/>
      <c r="D69" s="45"/>
      <c r="E69" s="46" t="s">
        <v>171</v>
      </c>
      <c r="F69" s="131">
        <f>F67+F8+F7+F6</f>
        <v>29116800</v>
      </c>
      <c r="G69" s="132">
        <f>G67+G8+G7+G6</f>
        <v>28489000</v>
      </c>
      <c r="H69" s="133">
        <f>H67+H8+H7+H6</f>
        <v>28631500</v>
      </c>
    </row>
    <row r="71" spans="1:9">
      <c r="F71" s="134"/>
      <c r="G71" s="134"/>
      <c r="H71" s="134"/>
    </row>
    <row r="73" spans="1:9">
      <c r="E73" s="51" t="s">
        <v>92</v>
      </c>
    </row>
    <row r="74" spans="1:9">
      <c r="F74" s="134"/>
      <c r="G74" s="134"/>
      <c r="H74" s="134"/>
      <c r="I74" s="51"/>
    </row>
    <row r="75" spans="1:9">
      <c r="F75" s="134"/>
      <c r="G75" s="134"/>
      <c r="H75" s="134"/>
      <c r="I75" s="51"/>
    </row>
    <row r="76" spans="1:9">
      <c r="F76" s="134"/>
      <c r="G76" s="134"/>
      <c r="H76" s="134"/>
      <c r="I76" s="51"/>
    </row>
    <row r="77" spans="1:9">
      <c r="F77" s="134"/>
      <c r="G77" s="134"/>
      <c r="H77" s="134"/>
      <c r="I77" s="51"/>
    </row>
    <row r="78" spans="1:9">
      <c r="F78" s="134"/>
      <c r="G78" s="134"/>
      <c r="H78" s="134"/>
      <c r="I78" s="51"/>
    </row>
    <row r="79" spans="1:9">
      <c r="F79" s="134"/>
      <c r="G79" s="134"/>
      <c r="H79" s="134"/>
      <c r="I79" s="51"/>
    </row>
    <row r="80" spans="1:9">
      <c r="F80" s="134"/>
      <c r="G80" s="134"/>
      <c r="H80" s="134"/>
      <c r="I80" s="51"/>
    </row>
    <row r="81" spans="6:9">
      <c r="F81" s="134"/>
      <c r="G81" s="134"/>
      <c r="H81" s="134"/>
      <c r="I81" s="51"/>
    </row>
  </sheetData>
  <mergeCells count="62">
    <mergeCell ref="A19:B19"/>
    <mergeCell ref="C6:C8"/>
    <mergeCell ref="D6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1:B51"/>
    <mergeCell ref="A52:B52"/>
    <mergeCell ref="A53:B53"/>
    <mergeCell ref="A55:B55"/>
    <mergeCell ref="A44:B44"/>
    <mergeCell ref="A45:B45"/>
    <mergeCell ref="A46:B46"/>
    <mergeCell ref="A47:B47"/>
    <mergeCell ref="A48:B48"/>
    <mergeCell ref="A49:B49"/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sqref="A1:IV65536"/>
    </sheetView>
  </sheetViews>
  <sheetFormatPr defaultColWidth="9.109375" defaultRowHeight="13.2"/>
  <cols>
    <col min="1" max="1" width="3" style="158" customWidth="1"/>
    <col min="2" max="2" width="3.5546875" style="158" customWidth="1"/>
    <col min="3" max="3" width="40.5546875" style="158" customWidth="1"/>
    <col min="4" max="6" width="15.5546875" style="158" customWidth="1"/>
    <col min="7" max="7" width="40.109375" style="158" customWidth="1"/>
    <col min="8" max="16384" width="9.109375" style="158"/>
  </cols>
  <sheetData>
    <row r="1" spans="1:7" s="135" customFormat="1" ht="63" customHeight="1">
      <c r="A1" s="240" t="s">
        <v>92</v>
      </c>
      <c r="B1" s="295" t="s">
        <v>214</v>
      </c>
      <c r="C1" s="296"/>
      <c r="D1" s="296"/>
      <c r="E1" s="296"/>
      <c r="F1" s="296"/>
      <c r="G1" s="241"/>
    </row>
    <row r="2" spans="1:7" s="135" customFormat="1" ht="15" customHeight="1"/>
    <row r="3" spans="1:7" s="242" customFormat="1" ht="33" customHeight="1">
      <c r="B3" s="293" t="s">
        <v>0</v>
      </c>
      <c r="C3" s="293"/>
      <c r="D3" s="243" t="s">
        <v>201</v>
      </c>
      <c r="E3" s="243" t="s">
        <v>203</v>
      </c>
      <c r="F3" s="244" t="s">
        <v>8</v>
      </c>
    </row>
    <row r="4" spans="1:7" s="242" customFormat="1" ht="18.75" customHeight="1">
      <c r="B4" s="293"/>
      <c r="C4" s="293"/>
      <c r="D4" s="244" t="s">
        <v>210</v>
      </c>
      <c r="E4" s="244" t="s">
        <v>209</v>
      </c>
      <c r="F4" s="244" t="s">
        <v>43</v>
      </c>
    </row>
    <row r="5" spans="1:7" s="242" customFormat="1" ht="11.25" customHeight="1">
      <c r="B5" s="245"/>
      <c r="C5" s="245"/>
      <c r="D5" s="246" t="s">
        <v>201</v>
      </c>
      <c r="E5" s="246" t="s">
        <v>203</v>
      </c>
      <c r="F5" s="247"/>
    </row>
    <row r="6" spans="1:7" s="242" customFormat="1" ht="18.75" customHeight="1">
      <c r="B6" s="248" t="s">
        <v>212</v>
      </c>
      <c r="C6" s="249" t="s">
        <v>211</v>
      </c>
      <c r="D6" s="250" t="s">
        <v>210</v>
      </c>
      <c r="E6" s="250" t="s">
        <v>209</v>
      </c>
      <c r="F6" s="251"/>
    </row>
    <row r="7" spans="1:7" s="242" customFormat="1" ht="18.75" customHeight="1">
      <c r="B7" s="252" t="s">
        <v>17</v>
      </c>
      <c r="C7" s="253" t="s">
        <v>208</v>
      </c>
      <c r="D7" s="254">
        <v>5315950</v>
      </c>
      <c r="E7" s="254">
        <v>2000</v>
      </c>
      <c r="F7" s="254">
        <f>D7+E7</f>
        <v>5317950</v>
      </c>
    </row>
    <row r="8" spans="1:7" s="242" customFormat="1" ht="18.75" customHeight="1">
      <c r="B8" s="261"/>
      <c r="C8" s="256" t="s">
        <v>207</v>
      </c>
      <c r="D8" s="257">
        <f>SUM(D7)</f>
        <v>5315950</v>
      </c>
      <c r="E8" s="257">
        <f>SUM(E7)</f>
        <v>2000</v>
      </c>
      <c r="F8" s="257">
        <f>SUM(F7)</f>
        <v>5317950</v>
      </c>
    </row>
    <row r="9" spans="1:7" s="242" customFormat="1" ht="18" customHeight="1"/>
    <row r="10" spans="1:7" s="242" customFormat="1" ht="18.75" hidden="1" customHeight="1">
      <c r="B10" s="258"/>
      <c r="C10" s="258"/>
      <c r="D10" s="259"/>
      <c r="E10" s="259"/>
      <c r="F10" s="259"/>
    </row>
    <row r="11" spans="1:7" s="242" customFormat="1" ht="18.75" customHeight="1">
      <c r="B11" s="294" t="s">
        <v>79</v>
      </c>
      <c r="C11" s="294"/>
      <c r="D11" s="260">
        <f>D8</f>
        <v>5315950</v>
      </c>
      <c r="E11" s="260">
        <f>E8</f>
        <v>2000</v>
      </c>
      <c r="F11" s="260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sqref="A1:IV65536"/>
    </sheetView>
  </sheetViews>
  <sheetFormatPr defaultColWidth="9.109375" defaultRowHeight="13.2"/>
  <cols>
    <col min="1" max="1" width="3" style="158" customWidth="1"/>
    <col min="2" max="2" width="3.5546875" style="158" customWidth="1"/>
    <col min="3" max="3" width="40.5546875" style="158" customWidth="1"/>
    <col min="4" max="6" width="15.5546875" style="158" customWidth="1"/>
    <col min="7" max="7" width="40.109375" style="158" customWidth="1"/>
    <col min="8" max="16384" width="9.109375" style="158"/>
  </cols>
  <sheetData>
    <row r="1" spans="1:7" s="135" customFormat="1" ht="63" customHeight="1">
      <c r="A1" s="240" t="s">
        <v>92</v>
      </c>
      <c r="B1" s="295" t="s">
        <v>242</v>
      </c>
      <c r="C1" s="296"/>
      <c r="D1" s="296"/>
      <c r="E1" s="296"/>
      <c r="F1" s="296"/>
      <c r="G1" s="241"/>
    </row>
    <row r="2" spans="1:7" s="135" customFormat="1" ht="15" customHeight="1"/>
    <row r="3" spans="1:7" s="242" customFormat="1" ht="37.5" customHeight="1">
      <c r="B3" s="293" t="s">
        <v>0</v>
      </c>
      <c r="C3" s="293"/>
      <c r="D3" s="243" t="s">
        <v>201</v>
      </c>
      <c r="E3" s="243" t="s">
        <v>203</v>
      </c>
      <c r="F3" s="244" t="s">
        <v>8</v>
      </c>
    </row>
    <row r="4" spans="1:7" s="242" customFormat="1" ht="18" customHeight="1">
      <c r="B4" s="293"/>
      <c r="C4" s="293"/>
      <c r="D4" s="244" t="s">
        <v>210</v>
      </c>
      <c r="E4" s="244" t="s">
        <v>209</v>
      </c>
      <c r="F4" s="244" t="s">
        <v>43</v>
      </c>
    </row>
    <row r="5" spans="1:7" s="242" customFormat="1" ht="3" customHeight="1">
      <c r="B5" s="245"/>
      <c r="C5" s="245"/>
      <c r="D5" s="246" t="s">
        <v>201</v>
      </c>
      <c r="E5" s="246" t="s">
        <v>203</v>
      </c>
      <c r="F5" s="247"/>
    </row>
    <row r="6" spans="1:7" s="242" customFormat="1" ht="24.75" customHeight="1">
      <c r="B6" s="248" t="s">
        <v>212</v>
      </c>
      <c r="C6" s="249" t="s">
        <v>211</v>
      </c>
      <c r="D6" s="250" t="s">
        <v>210</v>
      </c>
      <c r="E6" s="250" t="s">
        <v>209</v>
      </c>
      <c r="F6" s="251"/>
    </row>
    <row r="7" spans="1:7" s="242" customFormat="1" ht="24.75" customHeight="1">
      <c r="B7" s="252" t="s">
        <v>17</v>
      </c>
      <c r="C7" s="253" t="s">
        <v>208</v>
      </c>
      <c r="D7" s="254">
        <v>5315950</v>
      </c>
      <c r="E7" s="254">
        <v>2000</v>
      </c>
      <c r="F7" s="254">
        <f>D7+E7</f>
        <v>5317950</v>
      </c>
    </row>
    <row r="8" spans="1:7" s="242" customFormat="1" ht="24.75" customHeight="1">
      <c r="B8" s="261"/>
      <c r="C8" s="256" t="s">
        <v>207</v>
      </c>
      <c r="D8" s="257">
        <f>SUM(D7)</f>
        <v>5315950</v>
      </c>
      <c r="E8" s="257">
        <f>SUM(E7)</f>
        <v>2000</v>
      </c>
      <c r="F8" s="257">
        <f>SUM(F7)</f>
        <v>5317950</v>
      </c>
    </row>
    <row r="9" spans="1:7" s="242" customFormat="1" ht="10.199999999999999"/>
    <row r="10" spans="1:7" s="242" customFormat="1" ht="10.199999999999999">
      <c r="B10" s="258"/>
      <c r="C10" s="258"/>
      <c r="D10" s="259"/>
      <c r="E10" s="259"/>
      <c r="F10" s="259"/>
    </row>
    <row r="11" spans="1:7" s="242" customFormat="1" ht="10.199999999999999">
      <c r="B11" s="294" t="s">
        <v>79</v>
      </c>
      <c r="C11" s="294"/>
      <c r="D11" s="260">
        <f>D8</f>
        <v>5315950</v>
      </c>
      <c r="E11" s="260">
        <f>E8</f>
        <v>2000</v>
      </c>
      <c r="F11" s="260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1"/>
  <sheetViews>
    <sheetView tabSelected="1" zoomScaleNormal="100" zoomScaleSheetLayoutView="130" workbookViewId="0">
      <selection activeCell="I14" sqref="I14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style="158" customWidth="1"/>
    <col min="6" max="6" width="20.6640625" style="158" customWidth="1"/>
    <col min="8" max="8" width="12.6640625" bestFit="1" customWidth="1"/>
    <col min="9" max="9" width="13" customWidth="1"/>
    <col min="10" max="10" width="14.109375" bestFit="1" customWidth="1"/>
    <col min="11" max="11" width="14" bestFit="1" customWidth="1"/>
    <col min="12" max="12" width="13" bestFit="1" customWidth="1"/>
    <col min="13" max="13" width="11.44140625" bestFit="1" customWidth="1"/>
    <col min="14" max="14" width="12.88671875" bestFit="1" customWidth="1"/>
    <col min="15" max="15" width="14" bestFit="1" customWidth="1"/>
    <col min="16" max="16" width="12.6640625" bestFit="1" customWidth="1"/>
  </cols>
  <sheetData>
    <row r="1" spans="1:27" s="53" customFormat="1" ht="25.5" customHeight="1">
      <c r="B1" s="273" t="s">
        <v>172</v>
      </c>
      <c r="C1" s="273"/>
      <c r="D1" s="273"/>
      <c r="E1" s="273"/>
      <c r="F1" s="273"/>
    </row>
    <row r="2" spans="1:27" s="53" customFormat="1" ht="15" customHeight="1">
      <c r="D2" s="135"/>
      <c r="E2" s="135"/>
      <c r="F2" s="135"/>
    </row>
    <row r="3" spans="1:27" s="53" customFormat="1" ht="18" customHeight="1">
      <c r="A3" s="54"/>
      <c r="B3" s="274" t="s">
        <v>173</v>
      </c>
      <c r="C3" s="274"/>
      <c r="D3" s="136" t="s">
        <v>174</v>
      </c>
      <c r="E3" s="136" t="s">
        <v>175</v>
      </c>
      <c r="F3" s="136" t="s">
        <v>243</v>
      </c>
    </row>
    <row r="4" spans="1:27" s="53" customFormat="1" ht="18" customHeight="1">
      <c r="A4" s="54"/>
      <c r="B4" s="274"/>
      <c r="C4" s="274"/>
      <c r="D4" s="136" t="s">
        <v>8</v>
      </c>
      <c r="E4" s="136" t="s">
        <v>8</v>
      </c>
      <c r="F4" s="136" t="s">
        <v>8</v>
      </c>
    </row>
    <row r="5" spans="1:27" s="53" customFormat="1" ht="3" customHeight="1">
      <c r="A5" s="55"/>
      <c r="B5" s="271"/>
      <c r="C5" s="271"/>
      <c r="D5" s="137"/>
      <c r="E5" s="137"/>
      <c r="F5" s="138"/>
    </row>
    <row r="6" spans="1:27" s="53" customFormat="1" ht="7.5" customHeight="1">
      <c r="D6" s="135"/>
      <c r="E6" s="135"/>
      <c r="F6" s="139"/>
      <c r="H6" s="89" t="s">
        <v>92</v>
      </c>
    </row>
    <row r="7" spans="1:27" s="53" customFormat="1" ht="18" customHeight="1">
      <c r="A7" s="54"/>
      <c r="B7" s="56"/>
      <c r="C7" s="57" t="s">
        <v>176</v>
      </c>
      <c r="D7" s="140">
        <v>0</v>
      </c>
      <c r="E7" s="140">
        <v>0</v>
      </c>
      <c r="F7" s="141">
        <v>0</v>
      </c>
    </row>
    <row r="8" spans="1:27" s="53" customFormat="1" ht="3" customHeight="1">
      <c r="A8" s="55"/>
      <c r="B8" s="271"/>
      <c r="C8" s="271"/>
      <c r="D8" s="137"/>
      <c r="E8" s="137"/>
      <c r="F8" s="138"/>
    </row>
    <row r="9" spans="1:27" s="53" customFormat="1" ht="7.5" customHeight="1">
      <c r="D9" s="135"/>
      <c r="E9" s="135"/>
      <c r="F9" s="139"/>
    </row>
    <row r="10" spans="1:27" s="53" customFormat="1" ht="15" customHeight="1">
      <c r="A10" s="58" t="s">
        <v>177</v>
      </c>
      <c r="B10" s="59" t="s">
        <v>178</v>
      </c>
      <c r="C10" s="109" t="s">
        <v>179</v>
      </c>
      <c r="D10" s="142" t="s">
        <v>180</v>
      </c>
      <c r="E10" s="143" t="s">
        <v>181</v>
      </c>
      <c r="F10" s="144" t="s">
        <v>182</v>
      </c>
    </row>
    <row r="11" spans="1:27" s="53" customFormat="1" ht="15" customHeight="1">
      <c r="A11" s="61" t="s">
        <v>183</v>
      </c>
      <c r="B11" s="62" t="s">
        <v>184</v>
      </c>
      <c r="C11" s="110" t="s">
        <v>1</v>
      </c>
      <c r="D11" s="145">
        <v>253714.5</v>
      </c>
      <c r="E11" s="146">
        <v>253730.7</v>
      </c>
      <c r="F11" s="147">
        <v>262375.34999999998</v>
      </c>
      <c r="H11" s="92" t="s">
        <v>92</v>
      </c>
      <c r="I11" s="92" t="s">
        <v>92</v>
      </c>
      <c r="J11" s="92" t="s">
        <v>92</v>
      </c>
      <c r="K11" s="92" t="s">
        <v>92</v>
      </c>
      <c r="L11" s="92" t="s">
        <v>92</v>
      </c>
      <c r="M11" s="92" t="s">
        <v>92</v>
      </c>
      <c r="N11" s="92" t="s">
        <v>92</v>
      </c>
      <c r="O11" s="92" t="s">
        <v>92</v>
      </c>
      <c r="Z11" s="86" t="s">
        <v>92</v>
      </c>
      <c r="AA11" s="86" t="s">
        <v>92</v>
      </c>
    </row>
    <row r="12" spans="1:27" s="53" customFormat="1" ht="15" customHeight="1">
      <c r="A12" s="64"/>
      <c r="B12" s="62" t="s">
        <v>185</v>
      </c>
      <c r="C12" s="110" t="s">
        <v>2</v>
      </c>
      <c r="D12" s="145">
        <v>1152669.96</v>
      </c>
      <c r="E12" s="146">
        <v>1158269.68</v>
      </c>
      <c r="F12" s="147">
        <v>1163777.46</v>
      </c>
      <c r="H12" s="93" t="s">
        <v>92</v>
      </c>
      <c r="I12" s="93" t="s">
        <v>92</v>
      </c>
      <c r="J12" s="93" t="s">
        <v>92</v>
      </c>
      <c r="K12" s="93" t="s">
        <v>92</v>
      </c>
      <c r="L12" s="93" t="s">
        <v>92</v>
      </c>
      <c r="M12" s="93" t="s">
        <v>92</v>
      </c>
      <c r="N12" s="93" t="s">
        <v>92</v>
      </c>
      <c r="O12" s="93" t="s">
        <v>92</v>
      </c>
    </row>
    <row r="13" spans="1:27" s="53" customFormat="1" ht="15" customHeight="1">
      <c r="A13" s="64"/>
      <c r="B13" s="62" t="s">
        <v>186</v>
      </c>
      <c r="C13" s="110" t="s">
        <v>3</v>
      </c>
      <c r="D13" s="145">
        <v>12630534.140000001</v>
      </c>
      <c r="E13" s="146">
        <v>12419547.539999999</v>
      </c>
      <c r="F13" s="147">
        <v>12504846.119999999</v>
      </c>
    </row>
    <row r="14" spans="1:27" s="53" customFormat="1" ht="15" customHeight="1">
      <c r="A14" s="64"/>
      <c r="B14" s="62" t="s">
        <v>187</v>
      </c>
      <c r="C14" s="110" t="s">
        <v>4</v>
      </c>
      <c r="D14" s="145">
        <v>8248350</v>
      </c>
      <c r="E14" s="146">
        <v>8324300</v>
      </c>
      <c r="F14" s="147">
        <v>8363700</v>
      </c>
      <c r="H14" s="93" t="s">
        <v>92</v>
      </c>
      <c r="I14" s="93" t="s">
        <v>92</v>
      </c>
      <c r="J14" s="93" t="s">
        <v>92</v>
      </c>
      <c r="K14" s="93" t="s">
        <v>92</v>
      </c>
      <c r="L14" s="93" t="s">
        <v>92</v>
      </c>
      <c r="M14" s="93" t="s">
        <v>92</v>
      </c>
      <c r="N14" s="93" t="s">
        <v>92</v>
      </c>
      <c r="O14" s="93" t="s">
        <v>92</v>
      </c>
    </row>
    <row r="15" spans="1:27" s="53" customFormat="1" ht="15" customHeight="1">
      <c r="A15" s="64"/>
      <c r="B15" s="62" t="s">
        <v>188</v>
      </c>
      <c r="C15" s="110" t="s">
        <v>5</v>
      </c>
      <c r="D15" s="145">
        <v>500</v>
      </c>
      <c r="E15" s="146">
        <v>500</v>
      </c>
      <c r="F15" s="147">
        <v>500</v>
      </c>
      <c r="H15" s="93" t="s">
        <v>92</v>
      </c>
      <c r="I15" s="93" t="s">
        <v>92</v>
      </c>
      <c r="J15" s="93" t="s">
        <v>92</v>
      </c>
      <c r="K15" s="93" t="s">
        <v>92</v>
      </c>
      <c r="L15" s="93" t="s">
        <v>92</v>
      </c>
      <c r="M15" s="93" t="s">
        <v>92</v>
      </c>
      <c r="N15" s="93" t="s">
        <v>92</v>
      </c>
      <c r="O15" s="93" t="s">
        <v>92</v>
      </c>
    </row>
    <row r="16" spans="1:27" s="53" customFormat="1" ht="15" customHeight="1">
      <c r="A16" s="64"/>
      <c r="B16" s="62" t="s">
        <v>189</v>
      </c>
      <c r="C16" s="110" t="s">
        <v>6</v>
      </c>
      <c r="D16" s="145">
        <v>131176.07</v>
      </c>
      <c r="E16" s="146">
        <v>131176.07</v>
      </c>
      <c r="F16" s="147">
        <v>131176.07</v>
      </c>
    </row>
    <row r="17" spans="1:10" s="53" customFormat="1" ht="15" customHeight="1">
      <c r="A17" s="64"/>
      <c r="B17" s="62" t="s">
        <v>190</v>
      </c>
      <c r="C17" s="110" t="s">
        <v>7</v>
      </c>
      <c r="D17" s="145">
        <v>418449.33</v>
      </c>
      <c r="E17" s="146">
        <v>297370.01</v>
      </c>
      <c r="F17" s="147">
        <v>301019</v>
      </c>
    </row>
    <row r="18" spans="1:10" s="53" customFormat="1" ht="15" customHeight="1">
      <c r="A18" s="65" t="s">
        <v>16</v>
      </c>
      <c r="B18" s="66" t="s">
        <v>183</v>
      </c>
      <c r="C18" s="111" t="s">
        <v>191</v>
      </c>
      <c r="D18" s="148">
        <f>SUM(D11:D17)</f>
        <v>22835394</v>
      </c>
      <c r="E18" s="149">
        <f>SUM(E11:E17)</f>
        <v>22584894</v>
      </c>
      <c r="F18" s="150">
        <f>SUM(F11:F17)</f>
        <v>22727394</v>
      </c>
    </row>
    <row r="19" spans="1:10" s="53" customFormat="1" ht="7.5" customHeight="1">
      <c r="A19" s="68"/>
      <c r="B19" s="68"/>
      <c r="C19" s="68"/>
      <c r="D19" s="151"/>
      <c r="E19" s="151"/>
      <c r="F19" s="152"/>
    </row>
    <row r="20" spans="1:10" s="53" customFormat="1" ht="15" customHeight="1">
      <c r="A20" s="58" t="s">
        <v>177</v>
      </c>
      <c r="B20" s="59" t="s">
        <v>178</v>
      </c>
      <c r="C20" s="60" t="s">
        <v>192</v>
      </c>
      <c r="D20" s="144" t="s">
        <v>180</v>
      </c>
      <c r="E20" s="144" t="s">
        <v>181</v>
      </c>
      <c r="F20" s="144" t="s">
        <v>182</v>
      </c>
    </row>
    <row r="21" spans="1:10" s="53" customFormat="1" ht="15" customHeight="1">
      <c r="A21" s="61" t="s">
        <v>193</v>
      </c>
      <c r="B21" s="62" t="s">
        <v>194</v>
      </c>
      <c r="C21" s="63" t="s">
        <v>83</v>
      </c>
      <c r="D21" s="147">
        <v>824456</v>
      </c>
      <c r="E21" s="147">
        <v>446656</v>
      </c>
      <c r="F21" s="147">
        <v>446656</v>
      </c>
    </row>
    <row r="22" spans="1:10" s="53" customFormat="1" ht="15" customHeight="1">
      <c r="A22" s="64"/>
      <c r="B22" s="62" t="s">
        <v>195</v>
      </c>
      <c r="C22" s="63" t="s">
        <v>84</v>
      </c>
      <c r="D22" s="147">
        <v>90000</v>
      </c>
      <c r="E22" s="147">
        <v>90000</v>
      </c>
      <c r="F22" s="147">
        <v>90000</v>
      </c>
      <c r="H22" s="89" t="s">
        <v>92</v>
      </c>
      <c r="I22" s="89" t="s">
        <v>92</v>
      </c>
      <c r="J22" s="89" t="s">
        <v>92</v>
      </c>
    </row>
    <row r="23" spans="1:10" s="53" customFormat="1" ht="15" customHeight="1">
      <c r="A23" s="64"/>
      <c r="B23" s="62" t="s">
        <v>196</v>
      </c>
      <c r="C23" s="63" t="s">
        <v>85</v>
      </c>
      <c r="D23" s="147">
        <v>45000</v>
      </c>
      <c r="E23" s="147">
        <v>49500</v>
      </c>
      <c r="F23" s="147">
        <v>49500</v>
      </c>
    </row>
    <row r="24" spans="1:10" s="53" customFormat="1" ht="15" customHeight="1">
      <c r="A24" s="65" t="s">
        <v>82</v>
      </c>
      <c r="B24" s="66" t="s">
        <v>193</v>
      </c>
      <c r="C24" s="67" t="s">
        <v>197</v>
      </c>
      <c r="D24" s="150">
        <f>SUM(D21:D23)</f>
        <v>959456</v>
      </c>
      <c r="E24" s="150">
        <f>SUM(E21:E23)</f>
        <v>586156</v>
      </c>
      <c r="F24" s="150">
        <f>SUM(F21:F23)</f>
        <v>586156</v>
      </c>
    </row>
    <row r="25" spans="1:10" s="53" customFormat="1" ht="15" customHeight="1">
      <c r="A25" s="65"/>
      <c r="B25" s="95"/>
      <c r="C25" s="96"/>
      <c r="D25" s="153"/>
      <c r="E25" s="153"/>
      <c r="F25" s="154"/>
    </row>
    <row r="26" spans="1:10" s="53" customFormat="1" ht="15" customHeight="1">
      <c r="A26" s="65"/>
      <c r="B26" s="59" t="s">
        <v>178</v>
      </c>
      <c r="C26" s="60" t="s">
        <v>228</v>
      </c>
      <c r="D26" s="144" t="s">
        <v>180</v>
      </c>
      <c r="E26" s="144" t="s">
        <v>181</v>
      </c>
      <c r="F26" s="144" t="s">
        <v>182</v>
      </c>
    </row>
    <row r="27" spans="1:10" s="53" customFormat="1" ht="15" customHeight="1">
      <c r="A27" s="65"/>
      <c r="B27" s="62" t="s">
        <v>227</v>
      </c>
      <c r="C27" s="63" t="s">
        <v>234</v>
      </c>
      <c r="D27" s="147">
        <v>0</v>
      </c>
      <c r="E27" s="147">
        <v>0</v>
      </c>
      <c r="F27" s="147">
        <v>0</v>
      </c>
    </row>
    <row r="28" spans="1:10" s="53" customFormat="1" ht="15" customHeight="1">
      <c r="A28" s="65"/>
      <c r="B28" s="62" t="s">
        <v>229</v>
      </c>
      <c r="C28" s="63" t="s">
        <v>235</v>
      </c>
      <c r="D28" s="147">
        <v>0</v>
      </c>
      <c r="E28" s="147">
        <v>0</v>
      </c>
      <c r="F28" s="147">
        <v>0</v>
      </c>
    </row>
    <row r="29" spans="1:10" s="53" customFormat="1" ht="15" customHeight="1">
      <c r="A29" s="65"/>
      <c r="B29" s="62" t="s">
        <v>230</v>
      </c>
      <c r="C29" s="63" t="s">
        <v>236</v>
      </c>
      <c r="D29" s="147">
        <v>0</v>
      </c>
      <c r="E29" s="147">
        <v>0</v>
      </c>
      <c r="F29" s="147">
        <v>0</v>
      </c>
    </row>
    <row r="30" spans="1:10" s="53" customFormat="1" ht="15" customHeight="1">
      <c r="A30" s="65"/>
      <c r="B30" s="62" t="s">
        <v>231</v>
      </c>
      <c r="C30" s="63" t="s">
        <v>237</v>
      </c>
      <c r="D30" s="147">
        <v>0</v>
      </c>
      <c r="E30" s="147">
        <v>0</v>
      </c>
      <c r="F30" s="147">
        <v>0</v>
      </c>
    </row>
    <row r="31" spans="1:10" s="53" customFormat="1" ht="15" customHeight="1">
      <c r="A31" s="65"/>
      <c r="B31" s="66" t="s">
        <v>232</v>
      </c>
      <c r="C31" s="67" t="s">
        <v>233</v>
      </c>
      <c r="D31" s="150">
        <f>SUM(D27:D30)</f>
        <v>0</v>
      </c>
      <c r="E31" s="150">
        <f>SUM(E27:E30)</f>
        <v>0</v>
      </c>
      <c r="F31" s="150">
        <f>SUM(F27:F30)</f>
        <v>0</v>
      </c>
    </row>
    <row r="32" spans="1:10" s="53" customFormat="1" ht="15" customHeight="1">
      <c r="A32" s="65"/>
      <c r="B32" s="95"/>
      <c r="C32" s="96"/>
      <c r="D32" s="153"/>
      <c r="E32" s="153"/>
      <c r="F32" s="154"/>
    </row>
    <row r="33" spans="1:11" s="53" customFormat="1" ht="7.5" customHeight="1">
      <c r="A33" s="68"/>
      <c r="B33" s="68"/>
      <c r="C33" s="68"/>
      <c r="D33" s="151"/>
      <c r="E33" s="151"/>
      <c r="F33" s="152"/>
    </row>
    <row r="34" spans="1:11" s="53" customFormat="1" ht="15" customHeight="1">
      <c r="A34" s="58" t="s">
        <v>177</v>
      </c>
      <c r="B34" s="59" t="s">
        <v>178</v>
      </c>
      <c r="C34" s="60" t="s">
        <v>198</v>
      </c>
      <c r="D34" s="144" t="s">
        <v>180</v>
      </c>
      <c r="E34" s="144" t="s">
        <v>181</v>
      </c>
      <c r="F34" s="144" t="s">
        <v>182</v>
      </c>
      <c r="K34" s="53" t="s">
        <v>92</v>
      </c>
    </row>
    <row r="35" spans="1:11" s="53" customFormat="1" ht="15" customHeight="1">
      <c r="A35" s="61" t="s">
        <v>199</v>
      </c>
      <c r="B35" s="62" t="s">
        <v>200</v>
      </c>
      <c r="C35" s="63" t="s">
        <v>201</v>
      </c>
      <c r="D35" s="147">
        <v>5315950</v>
      </c>
      <c r="E35" s="147">
        <v>5315950</v>
      </c>
      <c r="F35" s="147">
        <v>5315950</v>
      </c>
      <c r="I35" s="89" t="s">
        <v>92</v>
      </c>
    </row>
    <row r="36" spans="1:11" s="53" customFormat="1" ht="15" customHeight="1">
      <c r="A36" s="64"/>
      <c r="B36" s="62" t="s">
        <v>202</v>
      </c>
      <c r="C36" s="63" t="s">
        <v>203</v>
      </c>
      <c r="D36" s="147">
        <v>6000</v>
      </c>
      <c r="E36" s="147">
        <v>2000</v>
      </c>
      <c r="F36" s="147">
        <v>2000</v>
      </c>
    </row>
    <row r="37" spans="1:11" s="53" customFormat="1" ht="15" customHeight="1">
      <c r="A37" s="65" t="s">
        <v>43</v>
      </c>
      <c r="B37" s="66" t="s">
        <v>199</v>
      </c>
      <c r="C37" s="67" t="s">
        <v>204</v>
      </c>
      <c r="D37" s="150">
        <f>SUM(D35:D36)</f>
        <v>5321950</v>
      </c>
      <c r="E37" s="150">
        <f>SUM(E35:E36)</f>
        <v>5317950</v>
      </c>
      <c r="F37" s="150">
        <f>SUM(F35:F36)</f>
        <v>5317950</v>
      </c>
    </row>
    <row r="38" spans="1:11" s="53" customFormat="1" ht="7.5" customHeight="1">
      <c r="A38" s="68"/>
      <c r="B38" s="68"/>
      <c r="C38" s="68"/>
      <c r="D38" s="151"/>
      <c r="E38" s="151"/>
      <c r="F38" s="152"/>
    </row>
    <row r="39" spans="1:11" s="53" customFormat="1" ht="18" customHeight="1">
      <c r="A39" s="69"/>
      <c r="B39" s="272" t="s">
        <v>205</v>
      </c>
      <c r="C39" s="272"/>
      <c r="D39" s="141">
        <f>D37+D24+D18+D31</f>
        <v>29116800</v>
      </c>
      <c r="E39" s="141">
        <f>E37+E24+E18+E31</f>
        <v>28489000</v>
      </c>
      <c r="F39" s="141">
        <f>F37+F24+F18+F31</f>
        <v>28631500</v>
      </c>
    </row>
    <row r="40" spans="1:11" s="53" customFormat="1" ht="7.5" customHeight="1">
      <c r="A40" s="69"/>
      <c r="B40" s="70"/>
      <c r="C40" s="70"/>
      <c r="D40" s="155"/>
      <c r="E40" s="155"/>
      <c r="F40" s="156"/>
    </row>
    <row r="41" spans="1:11" s="53" customFormat="1" ht="18" customHeight="1">
      <c r="A41" s="69"/>
      <c r="B41" s="71"/>
      <c r="C41" s="72" t="s">
        <v>206</v>
      </c>
      <c r="D41" s="157">
        <f>D39+D7</f>
        <v>29116800</v>
      </c>
      <c r="E41" s="157">
        <f>E39+E7</f>
        <v>28489000</v>
      </c>
      <c r="F41" s="157">
        <f>F39+F7</f>
        <v>28631500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71"/>
  <sheetViews>
    <sheetView view="pageBreakPreview" topLeftCell="A4" zoomScale="70" zoomScaleNormal="100" zoomScaleSheetLayoutView="70" workbookViewId="0">
      <selection activeCell="M23" sqref="M23"/>
    </sheetView>
  </sheetViews>
  <sheetFormatPr defaultColWidth="9.109375" defaultRowHeight="13.8"/>
  <cols>
    <col min="1" max="1" width="5.5546875" style="19" customWidth="1"/>
    <col min="2" max="2" width="14.109375" style="19" customWidth="1"/>
    <col min="3" max="3" width="48.109375" style="20" customWidth="1"/>
    <col min="4" max="4" width="15.6640625" style="105" customWidth="1"/>
    <col min="5" max="5" width="18.88671875" style="105" customWidth="1"/>
    <col min="6" max="6" width="20.33203125" style="105" customWidth="1"/>
    <col min="7" max="7" width="19.33203125" style="105" customWidth="1"/>
    <col min="8" max="9" width="15.88671875" style="105" customWidth="1"/>
    <col min="10" max="10" width="20" style="105" customWidth="1"/>
    <col min="11" max="11" width="21.109375" style="105" customWidth="1"/>
    <col min="12" max="12" width="28.33203125" style="19" customWidth="1"/>
    <col min="13" max="13" width="15" style="19" customWidth="1"/>
    <col min="14" max="16384" width="9.109375" style="19"/>
  </cols>
  <sheetData>
    <row r="1" spans="1:13" s="1" customFormat="1" ht="45" customHeight="1">
      <c r="A1" s="277" t="s">
        <v>80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13"/>
    </row>
    <row r="2" spans="1:13" s="1" customFormat="1" ht="55.2">
      <c r="B2" s="275" t="s">
        <v>0</v>
      </c>
      <c r="C2" s="275"/>
      <c r="D2" s="97" t="s">
        <v>1</v>
      </c>
      <c r="E2" s="97" t="s">
        <v>2</v>
      </c>
      <c r="F2" s="97" t="s">
        <v>3</v>
      </c>
      <c r="G2" s="97" t="s">
        <v>4</v>
      </c>
      <c r="H2" s="97" t="s">
        <v>5</v>
      </c>
      <c r="I2" s="97" t="s">
        <v>6</v>
      </c>
      <c r="J2" s="97" t="s">
        <v>7</v>
      </c>
      <c r="K2" s="112" t="s">
        <v>8</v>
      </c>
    </row>
    <row r="3" spans="1:13" s="1" customFormat="1">
      <c r="B3" s="275"/>
      <c r="C3" s="275"/>
      <c r="D3" s="112" t="s">
        <v>9</v>
      </c>
      <c r="E3" s="112" t="s">
        <v>10</v>
      </c>
      <c r="F3" s="112" t="s">
        <v>11</v>
      </c>
      <c r="G3" s="112" t="s">
        <v>12</v>
      </c>
      <c r="H3" s="112" t="s">
        <v>13</v>
      </c>
      <c r="I3" s="112" t="s">
        <v>14</v>
      </c>
      <c r="J3" s="112" t="s">
        <v>15</v>
      </c>
      <c r="K3" s="112" t="s">
        <v>16</v>
      </c>
    </row>
    <row r="4" spans="1:13" s="1" customFormat="1">
      <c r="A4" s="2"/>
      <c r="B4" s="3"/>
      <c r="C4" s="14"/>
      <c r="D4" s="98" t="s">
        <v>1</v>
      </c>
      <c r="E4" s="98" t="s">
        <v>2</v>
      </c>
      <c r="F4" s="98" t="s">
        <v>3</v>
      </c>
      <c r="G4" s="98" t="s">
        <v>4</v>
      </c>
      <c r="H4" s="98" t="s">
        <v>5</v>
      </c>
      <c r="I4" s="98" t="s">
        <v>6</v>
      </c>
      <c r="J4" s="98" t="s">
        <v>7</v>
      </c>
      <c r="K4" s="162"/>
    </row>
    <row r="5" spans="1:13" s="1" customFormat="1" ht="27.6">
      <c r="A5" s="2"/>
      <c r="B5" s="5" t="s">
        <v>17</v>
      </c>
      <c r="C5" s="15" t="s">
        <v>18</v>
      </c>
      <c r="D5" s="99" t="s">
        <v>9</v>
      </c>
      <c r="E5" s="99" t="s">
        <v>10</v>
      </c>
      <c r="F5" s="99"/>
      <c r="G5" s="99" t="s">
        <v>12</v>
      </c>
      <c r="H5" s="99" t="s">
        <v>13</v>
      </c>
      <c r="I5" s="99" t="s">
        <v>14</v>
      </c>
      <c r="J5" s="99" t="s">
        <v>15</v>
      </c>
      <c r="K5" s="163"/>
    </row>
    <row r="6" spans="1:13" s="1" customFormat="1">
      <c r="A6" s="6" t="s">
        <v>16</v>
      </c>
      <c r="B6" s="7" t="s">
        <v>17</v>
      </c>
      <c r="C6" s="8" t="s">
        <v>19</v>
      </c>
      <c r="D6" s="159" t="s">
        <v>20</v>
      </c>
      <c r="E6" s="159">
        <v>926669.96</v>
      </c>
      <c r="F6" s="159">
        <v>7865780.8399999999</v>
      </c>
      <c r="G6" s="159">
        <v>7422600</v>
      </c>
      <c r="H6" s="159" t="s">
        <v>20</v>
      </c>
      <c r="I6" s="159" t="s">
        <v>20</v>
      </c>
      <c r="J6" s="159">
        <v>2000</v>
      </c>
      <c r="K6" s="159">
        <f>D6+E6+F6+G6+H6+I6+J6</f>
        <v>16217050.800000001</v>
      </c>
    </row>
    <row r="7" spans="1:13" s="1" customFormat="1">
      <c r="A7" s="9"/>
      <c r="B7" s="7" t="s">
        <v>21</v>
      </c>
      <c r="C7" s="8" t="s">
        <v>22</v>
      </c>
      <c r="D7" s="159" t="s">
        <v>20</v>
      </c>
      <c r="E7" s="159" t="s">
        <v>20</v>
      </c>
      <c r="F7" s="159">
        <v>31090</v>
      </c>
      <c r="G7" s="159" t="s">
        <v>20</v>
      </c>
      <c r="H7" s="159" t="s">
        <v>20</v>
      </c>
      <c r="I7" s="159" t="s">
        <v>20</v>
      </c>
      <c r="J7" s="159" t="s">
        <v>20</v>
      </c>
      <c r="K7" s="159">
        <f t="shared" ref="K7:K13" si="0">D7+E7+F7+G7+H7+I7+J7</f>
        <v>31090</v>
      </c>
    </row>
    <row r="8" spans="1:13" s="1" customFormat="1" ht="27.6">
      <c r="A8" s="9"/>
      <c r="B8" s="7" t="s">
        <v>23</v>
      </c>
      <c r="C8" s="8" t="s">
        <v>24</v>
      </c>
      <c r="D8" s="159">
        <v>253084.5</v>
      </c>
      <c r="E8" s="159">
        <v>10700</v>
      </c>
      <c r="F8" s="159">
        <v>2444360.52</v>
      </c>
      <c r="G8" s="159" t="s">
        <v>20</v>
      </c>
      <c r="H8" s="159" t="s">
        <v>20</v>
      </c>
      <c r="I8" s="159" t="s">
        <v>20</v>
      </c>
      <c r="J8" s="159">
        <v>106860.01</v>
      </c>
      <c r="K8" s="159">
        <f t="shared" si="0"/>
        <v>2815005.03</v>
      </c>
    </row>
    <row r="9" spans="1:13" s="1" customFormat="1">
      <c r="A9" s="9"/>
      <c r="B9" s="7" t="s">
        <v>25</v>
      </c>
      <c r="C9" s="8" t="s">
        <v>26</v>
      </c>
      <c r="D9" s="159" t="s">
        <v>20</v>
      </c>
      <c r="E9" s="159">
        <v>210180</v>
      </c>
      <c r="F9" s="159">
        <f>26830-25</f>
        <v>26805</v>
      </c>
      <c r="G9" s="159" t="s">
        <v>20</v>
      </c>
      <c r="H9" s="159" t="s">
        <v>20</v>
      </c>
      <c r="I9" s="159" t="s">
        <v>20</v>
      </c>
      <c r="J9" s="159">
        <v>6000</v>
      </c>
      <c r="K9" s="159">
        <f t="shared" si="0"/>
        <v>242985</v>
      </c>
    </row>
    <row r="10" spans="1:13" s="1" customFormat="1">
      <c r="A10" s="9"/>
      <c r="B10" s="7" t="s">
        <v>27</v>
      </c>
      <c r="C10" s="8" t="s">
        <v>28</v>
      </c>
      <c r="D10" s="159" t="s">
        <v>20</v>
      </c>
      <c r="E10" s="159" t="s">
        <v>20</v>
      </c>
      <c r="F10" s="159">
        <v>486465</v>
      </c>
      <c r="G10" s="159" t="s">
        <v>20</v>
      </c>
      <c r="H10" s="159" t="s">
        <v>20</v>
      </c>
      <c r="I10" s="159" t="s">
        <v>20</v>
      </c>
      <c r="J10" s="159">
        <v>15000</v>
      </c>
      <c r="K10" s="159">
        <f t="shared" si="0"/>
        <v>501465</v>
      </c>
    </row>
    <row r="11" spans="1:13" s="1" customFormat="1">
      <c r="A11" s="9"/>
      <c r="B11" s="7" t="s">
        <v>29</v>
      </c>
      <c r="C11" s="8" t="s">
        <v>30</v>
      </c>
      <c r="D11" s="159" t="s">
        <v>20</v>
      </c>
      <c r="E11" s="159" t="s">
        <v>20</v>
      </c>
      <c r="F11" s="159">
        <v>1058074.17</v>
      </c>
      <c r="G11" s="159" t="s">
        <v>20</v>
      </c>
      <c r="H11" s="159" t="s">
        <v>20</v>
      </c>
      <c r="I11" s="159" t="s">
        <v>20</v>
      </c>
      <c r="J11" s="159">
        <v>0</v>
      </c>
      <c r="K11" s="159">
        <f t="shared" si="0"/>
        <v>1058074.17</v>
      </c>
    </row>
    <row r="12" spans="1:13" s="1" customFormat="1">
      <c r="A12" s="9"/>
      <c r="B12" s="7" t="s">
        <v>31</v>
      </c>
      <c r="C12" s="8" t="s">
        <v>32</v>
      </c>
      <c r="D12" s="159">
        <v>630</v>
      </c>
      <c r="E12" s="159">
        <v>5120</v>
      </c>
      <c r="F12" s="159">
        <v>95300</v>
      </c>
      <c r="G12" s="159" t="s">
        <v>20</v>
      </c>
      <c r="H12" s="159" t="s">
        <v>20</v>
      </c>
      <c r="I12" s="159">
        <v>131176.07</v>
      </c>
      <c r="J12" s="159" t="s">
        <v>20</v>
      </c>
      <c r="K12" s="159">
        <f t="shared" si="0"/>
        <v>232226.07</v>
      </c>
    </row>
    <row r="13" spans="1:13" s="1" customFormat="1">
      <c r="A13" s="9"/>
      <c r="B13" s="7" t="s">
        <v>33</v>
      </c>
      <c r="C13" s="8" t="s">
        <v>34</v>
      </c>
      <c r="D13" s="159" t="s">
        <v>20</v>
      </c>
      <c r="E13" s="159">
        <v>0</v>
      </c>
      <c r="F13" s="159">
        <v>5500</v>
      </c>
      <c r="G13" s="159">
        <v>23250</v>
      </c>
      <c r="H13" s="159">
        <v>500</v>
      </c>
      <c r="I13" s="159" t="s">
        <v>20</v>
      </c>
      <c r="J13" s="159">
        <v>3600</v>
      </c>
      <c r="K13" s="159">
        <f t="shared" si="0"/>
        <v>32850</v>
      </c>
    </row>
    <row r="14" spans="1:13" s="1" customFormat="1" ht="27.6">
      <c r="A14" s="4" t="s">
        <v>16</v>
      </c>
      <c r="B14" s="10"/>
      <c r="C14" s="16" t="s">
        <v>35</v>
      </c>
      <c r="D14" s="160">
        <f>SUM(D6:D13)</f>
        <v>253714.5</v>
      </c>
      <c r="E14" s="160">
        <f t="shared" ref="E14:J14" si="1">SUM(E6:E13)</f>
        <v>1152669.96</v>
      </c>
      <c r="F14" s="160">
        <f t="shared" si="1"/>
        <v>12013375.529999999</v>
      </c>
      <c r="G14" s="160">
        <f t="shared" si="1"/>
        <v>7445850</v>
      </c>
      <c r="H14" s="160">
        <f t="shared" si="1"/>
        <v>500</v>
      </c>
      <c r="I14" s="160">
        <f t="shared" si="1"/>
        <v>131176.07</v>
      </c>
      <c r="J14" s="160">
        <f t="shared" si="1"/>
        <v>133460.01</v>
      </c>
      <c r="K14" s="160">
        <f>D14+E14+F14+G14+H14+I14+J14</f>
        <v>21130746.07</v>
      </c>
    </row>
    <row r="15" spans="1:13" s="1" customFormat="1">
      <c r="C15" s="17"/>
      <c r="D15" s="100"/>
      <c r="E15" s="100"/>
      <c r="F15" s="100"/>
      <c r="G15" s="100"/>
      <c r="H15" s="100"/>
      <c r="I15" s="100"/>
      <c r="J15" s="100"/>
      <c r="K15" s="100"/>
      <c r="M15" s="1" t="s">
        <v>92</v>
      </c>
    </row>
    <row r="16" spans="1:13" s="1" customFormat="1" ht="27.6">
      <c r="A16" s="2"/>
      <c r="B16" s="5" t="s">
        <v>25</v>
      </c>
      <c r="C16" s="15" t="s">
        <v>36</v>
      </c>
      <c r="D16" s="99" t="s">
        <v>9</v>
      </c>
      <c r="E16" s="99" t="s">
        <v>10</v>
      </c>
      <c r="F16" s="99" t="s">
        <v>11</v>
      </c>
      <c r="G16" s="99" t="s">
        <v>12</v>
      </c>
      <c r="H16" s="99" t="s">
        <v>13</v>
      </c>
      <c r="I16" s="99" t="s">
        <v>14</v>
      </c>
      <c r="J16" s="99" t="s">
        <v>15</v>
      </c>
      <c r="K16" s="163"/>
    </row>
    <row r="17" spans="1:11" s="1" customFormat="1">
      <c r="A17" s="6" t="s">
        <v>37</v>
      </c>
      <c r="B17" s="7" t="s">
        <v>17</v>
      </c>
      <c r="C17" s="8" t="s">
        <v>38</v>
      </c>
      <c r="D17" s="159" t="s">
        <v>20</v>
      </c>
      <c r="E17" s="159" t="s">
        <v>20</v>
      </c>
      <c r="F17" s="159" t="s">
        <v>20</v>
      </c>
      <c r="G17" s="159" t="s">
        <v>20</v>
      </c>
      <c r="H17" s="159" t="s">
        <v>20</v>
      </c>
      <c r="I17" s="159" t="s">
        <v>20</v>
      </c>
      <c r="J17" s="159">
        <v>0</v>
      </c>
      <c r="K17" s="159">
        <f>D17+E17+F17+G17+H17+I17+J17</f>
        <v>0</v>
      </c>
    </row>
    <row r="18" spans="1:11" s="1" customFormat="1" ht="27.6">
      <c r="A18" s="9"/>
      <c r="B18" s="7" t="s">
        <v>21</v>
      </c>
      <c r="C18" s="8" t="s">
        <v>39</v>
      </c>
      <c r="D18" s="159" t="s">
        <v>20</v>
      </c>
      <c r="E18" s="159" t="s">
        <v>20</v>
      </c>
      <c r="F18" s="159">
        <v>613758.61</v>
      </c>
      <c r="G18" s="159">
        <v>479500</v>
      </c>
      <c r="H18" s="159" t="s">
        <v>20</v>
      </c>
      <c r="I18" s="159" t="s">
        <v>20</v>
      </c>
      <c r="J18" s="159">
        <v>0</v>
      </c>
      <c r="K18" s="159">
        <f>D18+E18+F18+G18+H18+I18+J18</f>
        <v>1093258.6099999999</v>
      </c>
    </row>
    <row r="19" spans="1:11" s="1" customFormat="1" ht="44.25" customHeight="1">
      <c r="A19" s="4" t="s">
        <v>37</v>
      </c>
      <c r="B19" s="10"/>
      <c r="C19" s="16" t="s">
        <v>40</v>
      </c>
      <c r="D19" s="160">
        <f>SUM(D17:D18)</f>
        <v>0</v>
      </c>
      <c r="E19" s="160">
        <f t="shared" ref="E19:J19" si="2">SUM(E17:E18)</f>
        <v>0</v>
      </c>
      <c r="F19" s="160">
        <f>SUM(F17:F18)</f>
        <v>613758.61</v>
      </c>
      <c r="G19" s="160">
        <f t="shared" si="2"/>
        <v>479500</v>
      </c>
      <c r="H19" s="160">
        <f t="shared" si="2"/>
        <v>0</v>
      </c>
      <c r="I19" s="160">
        <f t="shared" si="2"/>
        <v>0</v>
      </c>
      <c r="J19" s="160">
        <f t="shared" si="2"/>
        <v>0</v>
      </c>
      <c r="K19" s="160">
        <f>D19+E19+F19+G19+H19+I19+J19</f>
        <v>1093258.6099999999</v>
      </c>
    </row>
    <row r="20" spans="1:11" s="1" customFormat="1">
      <c r="C20" s="17"/>
      <c r="D20" s="100"/>
      <c r="E20" s="100"/>
      <c r="F20" s="100"/>
      <c r="G20" s="100"/>
      <c r="H20" s="100"/>
      <c r="I20" s="100"/>
      <c r="J20" s="100"/>
      <c r="K20" s="100"/>
    </row>
    <row r="21" spans="1:11" s="1" customFormat="1" ht="27.6">
      <c r="A21" s="2"/>
      <c r="B21" s="5" t="s">
        <v>27</v>
      </c>
      <c r="C21" s="15" t="s">
        <v>220</v>
      </c>
      <c r="D21" s="99" t="s">
        <v>9</v>
      </c>
      <c r="E21" s="99" t="s">
        <v>10</v>
      </c>
      <c r="F21" s="99" t="s">
        <v>11</v>
      </c>
      <c r="G21" s="99" t="s">
        <v>12</v>
      </c>
      <c r="H21" s="99" t="s">
        <v>13</v>
      </c>
      <c r="I21" s="99" t="s">
        <v>14</v>
      </c>
      <c r="J21" s="99" t="s">
        <v>15</v>
      </c>
      <c r="K21" s="163"/>
    </row>
    <row r="22" spans="1:11" s="1" customFormat="1" ht="28.5" customHeight="1">
      <c r="A22" s="6" t="s">
        <v>37</v>
      </c>
      <c r="B22" s="7" t="s">
        <v>17</v>
      </c>
      <c r="C22" s="8" t="s">
        <v>219</v>
      </c>
      <c r="D22" s="159" t="s">
        <v>20</v>
      </c>
      <c r="E22" s="159" t="s">
        <v>20</v>
      </c>
      <c r="F22" s="159" t="s">
        <v>20</v>
      </c>
      <c r="G22" s="159">
        <v>0</v>
      </c>
      <c r="H22" s="159" t="s">
        <v>20</v>
      </c>
      <c r="I22" s="159" t="s">
        <v>20</v>
      </c>
      <c r="J22" s="159">
        <v>0</v>
      </c>
      <c r="K22" s="159">
        <f>D22+E22+F22+G22+H22+I22+J22</f>
        <v>0</v>
      </c>
    </row>
    <row r="23" spans="1:11" s="1" customFormat="1" ht="27.6">
      <c r="A23" s="4" t="s">
        <v>37</v>
      </c>
      <c r="B23" s="10"/>
      <c r="C23" s="16" t="s">
        <v>221</v>
      </c>
      <c r="D23" s="160">
        <f>SUM(D22)</f>
        <v>0</v>
      </c>
      <c r="E23" s="160">
        <f t="shared" ref="E23:J23" si="3">SUM(E22)</f>
        <v>0</v>
      </c>
      <c r="F23" s="160">
        <f t="shared" si="3"/>
        <v>0</v>
      </c>
      <c r="G23" s="160">
        <f t="shared" si="3"/>
        <v>0</v>
      </c>
      <c r="H23" s="160">
        <f t="shared" si="3"/>
        <v>0</v>
      </c>
      <c r="I23" s="160">
        <f t="shared" si="3"/>
        <v>0</v>
      </c>
      <c r="J23" s="160">
        <f t="shared" si="3"/>
        <v>0</v>
      </c>
      <c r="K23" s="160">
        <f>D23+E23+F23+G23+H23+I23+J23</f>
        <v>0</v>
      </c>
    </row>
    <row r="24" spans="1:11" s="1" customFormat="1">
      <c r="C24" s="17"/>
      <c r="D24" s="100"/>
      <c r="E24" s="100"/>
      <c r="F24" s="100"/>
      <c r="G24" s="100"/>
      <c r="H24" s="100"/>
      <c r="I24" s="100"/>
      <c r="J24" s="100"/>
      <c r="K24" s="100"/>
    </row>
    <row r="25" spans="1:11" s="1" customFormat="1">
      <c r="A25" s="2"/>
      <c r="B25" s="5" t="s">
        <v>41</v>
      </c>
      <c r="C25" s="15" t="s">
        <v>42</v>
      </c>
      <c r="D25" s="99" t="s">
        <v>9</v>
      </c>
      <c r="E25" s="99" t="s">
        <v>10</v>
      </c>
      <c r="F25" s="99" t="s">
        <v>11</v>
      </c>
      <c r="G25" s="99" t="s">
        <v>12</v>
      </c>
      <c r="H25" s="99" t="s">
        <v>13</v>
      </c>
      <c r="I25" s="99" t="s">
        <v>14</v>
      </c>
      <c r="J25" s="99" t="s">
        <v>15</v>
      </c>
      <c r="K25" s="163"/>
    </row>
    <row r="26" spans="1:11" s="1" customFormat="1">
      <c r="A26" s="6" t="s">
        <v>43</v>
      </c>
      <c r="B26" s="7" t="s">
        <v>17</v>
      </c>
      <c r="C26" s="8" t="s">
        <v>44</v>
      </c>
      <c r="D26" s="159" t="s">
        <v>20</v>
      </c>
      <c r="E26" s="159" t="s">
        <v>20</v>
      </c>
      <c r="F26" s="159" t="s">
        <v>20</v>
      </c>
      <c r="G26" s="159">
        <v>0</v>
      </c>
      <c r="H26" s="159" t="s">
        <v>20</v>
      </c>
      <c r="I26" s="159" t="s">
        <v>20</v>
      </c>
      <c r="J26" s="159" t="s">
        <v>20</v>
      </c>
      <c r="K26" s="159">
        <f>D26+E26+F26+G26+H26+I26+J26</f>
        <v>0</v>
      </c>
    </row>
    <row r="27" spans="1:11" s="1" customFormat="1">
      <c r="A27" s="4" t="s">
        <v>43</v>
      </c>
      <c r="B27" s="10"/>
      <c r="C27" s="16" t="s">
        <v>45</v>
      </c>
      <c r="D27" s="160">
        <f>SUM(D26)</f>
        <v>0</v>
      </c>
      <c r="E27" s="160">
        <f t="shared" ref="E27:J27" si="4">SUM(E26)</f>
        <v>0</v>
      </c>
      <c r="F27" s="160">
        <f t="shared" si="4"/>
        <v>0</v>
      </c>
      <c r="G27" s="160">
        <f t="shared" si="4"/>
        <v>0</v>
      </c>
      <c r="H27" s="160">
        <f t="shared" si="4"/>
        <v>0</v>
      </c>
      <c r="I27" s="160">
        <f t="shared" si="4"/>
        <v>0</v>
      </c>
      <c r="J27" s="160">
        <f t="shared" si="4"/>
        <v>0</v>
      </c>
      <c r="K27" s="160">
        <f>D27+E27+F27+G27+H27+I27+J27</f>
        <v>0</v>
      </c>
    </row>
    <row r="28" spans="1:11" s="1" customFormat="1">
      <c r="C28" s="17"/>
      <c r="D28" s="100"/>
      <c r="E28" s="100"/>
      <c r="F28" s="100"/>
      <c r="G28" s="100"/>
      <c r="H28" s="100"/>
      <c r="I28" s="100"/>
      <c r="J28" s="100"/>
      <c r="K28" s="100"/>
    </row>
    <row r="29" spans="1:11" s="1" customFormat="1" ht="27.6">
      <c r="A29" s="2"/>
      <c r="B29" s="5" t="s">
        <v>46</v>
      </c>
      <c r="C29" s="15" t="s">
        <v>47</v>
      </c>
      <c r="D29" s="99" t="s">
        <v>9</v>
      </c>
      <c r="E29" s="99" t="s">
        <v>10</v>
      </c>
      <c r="F29" s="99" t="s">
        <v>11</v>
      </c>
      <c r="G29" s="99" t="s">
        <v>12</v>
      </c>
      <c r="H29" s="99" t="s">
        <v>13</v>
      </c>
      <c r="I29" s="99" t="s">
        <v>14</v>
      </c>
      <c r="J29" s="99" t="s">
        <v>15</v>
      </c>
      <c r="K29" s="163"/>
    </row>
    <row r="30" spans="1:11" s="1" customFormat="1">
      <c r="A30" s="6" t="s">
        <v>48</v>
      </c>
      <c r="B30" s="7" t="s">
        <v>21</v>
      </c>
      <c r="C30" s="8" t="s">
        <v>49</v>
      </c>
      <c r="D30" s="159" t="s">
        <v>20</v>
      </c>
      <c r="E30" s="159" t="s">
        <v>20</v>
      </c>
      <c r="F30" s="159">
        <v>0</v>
      </c>
      <c r="G30" s="159">
        <v>0</v>
      </c>
      <c r="H30" s="159" t="s">
        <v>20</v>
      </c>
      <c r="I30" s="159" t="s">
        <v>20</v>
      </c>
      <c r="J30" s="159" t="s">
        <v>20</v>
      </c>
      <c r="K30" s="159">
        <f>D30+E30+F30+G30+H30+I30+J30</f>
        <v>0</v>
      </c>
    </row>
    <row r="31" spans="1:11" s="1" customFormat="1">
      <c r="A31" s="9"/>
      <c r="B31" s="7" t="s">
        <v>23</v>
      </c>
      <c r="C31" s="8" t="s">
        <v>50</v>
      </c>
      <c r="D31" s="159" t="s">
        <v>20</v>
      </c>
      <c r="E31" s="159" t="s">
        <v>20</v>
      </c>
      <c r="F31" s="159">
        <v>3400</v>
      </c>
      <c r="G31" s="159">
        <v>0</v>
      </c>
      <c r="H31" s="159" t="s">
        <v>20</v>
      </c>
      <c r="I31" s="159" t="s">
        <v>20</v>
      </c>
      <c r="J31" s="159" t="s">
        <v>20</v>
      </c>
      <c r="K31" s="159">
        <f>D31+E31+F31+G31+H31+I31+J31</f>
        <v>3400</v>
      </c>
    </row>
    <row r="32" spans="1:11" s="1" customFormat="1" ht="42.75" customHeight="1">
      <c r="A32" s="4" t="s">
        <v>48</v>
      </c>
      <c r="B32" s="10"/>
      <c r="C32" s="16" t="s">
        <v>51</v>
      </c>
      <c r="D32" s="160">
        <f>SUM(D30:D31)</f>
        <v>0</v>
      </c>
      <c r="E32" s="160">
        <f t="shared" ref="E32:J32" si="5">SUM(E30:E31)</f>
        <v>0</v>
      </c>
      <c r="F32" s="160">
        <f t="shared" si="5"/>
        <v>3400</v>
      </c>
      <c r="G32" s="160">
        <f t="shared" si="5"/>
        <v>0</v>
      </c>
      <c r="H32" s="160">
        <f t="shared" si="5"/>
        <v>0</v>
      </c>
      <c r="I32" s="160">
        <f t="shared" si="5"/>
        <v>0</v>
      </c>
      <c r="J32" s="160">
        <f t="shared" si="5"/>
        <v>0</v>
      </c>
      <c r="K32" s="160">
        <f>D32+E32+F32+G32+H32+I32+J32</f>
        <v>3400</v>
      </c>
    </row>
    <row r="33" spans="1:12" s="1" customFormat="1">
      <c r="C33" s="17"/>
      <c r="D33" s="100"/>
      <c r="E33" s="100"/>
      <c r="F33" s="100"/>
      <c r="G33" s="100"/>
      <c r="H33" s="100"/>
      <c r="I33" s="100"/>
      <c r="J33" s="100"/>
      <c r="K33" s="100"/>
    </row>
    <row r="34" spans="1:12" s="1" customFormat="1">
      <c r="A34" s="2"/>
      <c r="B34" s="5" t="s">
        <v>33</v>
      </c>
      <c r="C34" s="15" t="s">
        <v>52</v>
      </c>
      <c r="D34" s="99" t="s">
        <v>9</v>
      </c>
      <c r="E34" s="99" t="s">
        <v>10</v>
      </c>
      <c r="F34" s="99" t="s">
        <v>11</v>
      </c>
      <c r="G34" s="99" t="s">
        <v>12</v>
      </c>
      <c r="H34" s="99" t="s">
        <v>13</v>
      </c>
      <c r="I34" s="99" t="s">
        <v>14</v>
      </c>
      <c r="J34" s="99" t="s">
        <v>15</v>
      </c>
      <c r="K34" s="163"/>
    </row>
    <row r="35" spans="1:12" s="1" customFormat="1">
      <c r="A35" s="6" t="s">
        <v>53</v>
      </c>
      <c r="B35" s="7" t="s">
        <v>21</v>
      </c>
      <c r="C35" s="8" t="s">
        <v>54</v>
      </c>
      <c r="D35" s="159" t="s">
        <v>20</v>
      </c>
      <c r="E35" s="159" t="s">
        <v>20</v>
      </c>
      <c r="F35" s="159" t="s">
        <v>20</v>
      </c>
      <c r="G35" s="159">
        <v>6000</v>
      </c>
      <c r="H35" s="159" t="s">
        <v>20</v>
      </c>
      <c r="I35" s="159" t="s">
        <v>20</v>
      </c>
      <c r="J35" s="159" t="s">
        <v>20</v>
      </c>
      <c r="K35" s="159">
        <f>D35+E35+F35+G35+H35+I35+J35</f>
        <v>6000</v>
      </c>
    </row>
    <row r="36" spans="1:12" s="1" customFormat="1">
      <c r="A36" s="4" t="s">
        <v>53</v>
      </c>
      <c r="B36" s="10"/>
      <c r="C36" s="16" t="s">
        <v>55</v>
      </c>
      <c r="D36" s="160">
        <f>SUM(D35)</f>
        <v>0</v>
      </c>
      <c r="E36" s="160">
        <f t="shared" ref="E36:J36" si="6">SUM(E35)</f>
        <v>0</v>
      </c>
      <c r="F36" s="160">
        <f t="shared" si="6"/>
        <v>0</v>
      </c>
      <c r="G36" s="160">
        <f t="shared" si="6"/>
        <v>6000</v>
      </c>
      <c r="H36" s="160">
        <f t="shared" si="6"/>
        <v>0</v>
      </c>
      <c r="I36" s="160">
        <f t="shared" si="6"/>
        <v>0</v>
      </c>
      <c r="J36" s="160">
        <f t="shared" si="6"/>
        <v>0</v>
      </c>
      <c r="K36" s="160">
        <f>D36+E36+F36+G36+H36+I36+J36</f>
        <v>6000</v>
      </c>
    </row>
    <row r="37" spans="1:12" s="1" customFormat="1">
      <c r="C37" s="17"/>
      <c r="D37" s="100"/>
      <c r="E37" s="100"/>
      <c r="F37" s="100"/>
      <c r="G37" s="100"/>
      <c r="H37" s="100"/>
      <c r="I37" s="100"/>
      <c r="J37" s="100"/>
      <c r="K37" s="100"/>
    </row>
    <row r="38" spans="1:12" s="1" customFormat="1" ht="27.6">
      <c r="A38" s="2"/>
      <c r="B38" s="5" t="s">
        <v>56</v>
      </c>
      <c r="C38" s="15" t="s">
        <v>57</v>
      </c>
      <c r="D38" s="99" t="s">
        <v>9</v>
      </c>
      <c r="E38" s="99" t="s">
        <v>10</v>
      </c>
      <c r="F38" s="99" t="s">
        <v>11</v>
      </c>
      <c r="G38" s="99" t="s">
        <v>12</v>
      </c>
      <c r="H38" s="99" t="s">
        <v>13</v>
      </c>
      <c r="I38" s="99" t="s">
        <v>14</v>
      </c>
      <c r="J38" s="99" t="s">
        <v>15</v>
      </c>
      <c r="K38" s="163"/>
    </row>
    <row r="39" spans="1:12" s="1" customFormat="1" ht="31.5" customHeight="1">
      <c r="A39" s="2"/>
      <c r="B39" s="7" t="s">
        <v>29</v>
      </c>
      <c r="C39" s="8" t="s">
        <v>218</v>
      </c>
      <c r="D39" s="159" t="s">
        <v>20</v>
      </c>
      <c r="E39" s="159" t="s">
        <v>20</v>
      </c>
      <c r="F39" s="159" t="s">
        <v>20</v>
      </c>
      <c r="G39" s="159">
        <v>0</v>
      </c>
      <c r="H39" s="159" t="s">
        <v>20</v>
      </c>
      <c r="I39" s="159" t="s">
        <v>20</v>
      </c>
      <c r="J39" s="159" t="s">
        <v>20</v>
      </c>
      <c r="K39" s="159">
        <f>D39+E39+F39+G39+H39+I39+J39</f>
        <v>0</v>
      </c>
    </row>
    <row r="40" spans="1:12" s="1" customFormat="1" ht="28.8">
      <c r="A40" s="6" t="s">
        <v>58</v>
      </c>
      <c r="B40" s="7" t="s">
        <v>31</v>
      </c>
      <c r="C40" s="8" t="s">
        <v>59</v>
      </c>
      <c r="D40" s="159" t="s">
        <v>20</v>
      </c>
      <c r="E40" s="159" t="s">
        <v>20</v>
      </c>
      <c r="F40" s="159" t="s">
        <v>20</v>
      </c>
      <c r="G40" s="159">
        <v>5000</v>
      </c>
      <c r="H40" s="159" t="s">
        <v>20</v>
      </c>
      <c r="I40" s="159" t="s">
        <v>20</v>
      </c>
      <c r="J40" s="159" t="s">
        <v>20</v>
      </c>
      <c r="K40" s="159">
        <f>D40+E40+F40+G40+H40+I40+J40</f>
        <v>5000</v>
      </c>
      <c r="L40" s="94" t="s">
        <v>92</v>
      </c>
    </row>
    <row r="41" spans="1:12" s="1" customFormat="1" ht="27.6">
      <c r="A41" s="4" t="s">
        <v>58</v>
      </c>
      <c r="B41" s="10"/>
      <c r="C41" s="16" t="s">
        <v>60</v>
      </c>
      <c r="D41" s="160">
        <f>SUM(D39:D40)</f>
        <v>0</v>
      </c>
      <c r="E41" s="160">
        <f t="shared" ref="E41:J41" si="7">SUM(E39:E40)</f>
        <v>0</v>
      </c>
      <c r="F41" s="160">
        <f t="shared" si="7"/>
        <v>0</v>
      </c>
      <c r="G41" s="160">
        <f t="shared" si="7"/>
        <v>5000</v>
      </c>
      <c r="H41" s="160">
        <f t="shared" si="7"/>
        <v>0</v>
      </c>
      <c r="I41" s="160">
        <f t="shared" si="7"/>
        <v>0</v>
      </c>
      <c r="J41" s="160">
        <f t="shared" si="7"/>
        <v>0</v>
      </c>
      <c r="K41" s="160">
        <f>D41+E41+F41+G41+H41+I41+J41</f>
        <v>5000</v>
      </c>
      <c r="L41" s="1" t="s">
        <v>92</v>
      </c>
    </row>
    <row r="42" spans="1:12" s="1" customFormat="1">
      <c r="C42" s="17"/>
      <c r="D42" s="100"/>
      <c r="E42" s="100"/>
      <c r="F42" s="100"/>
      <c r="G42" s="100"/>
      <c r="H42" s="100"/>
      <c r="I42" s="100"/>
      <c r="J42" s="100"/>
      <c r="K42" s="100"/>
    </row>
    <row r="43" spans="1:12" s="1" customFormat="1" ht="27.6">
      <c r="A43" s="2"/>
      <c r="B43" s="5" t="s">
        <v>61</v>
      </c>
      <c r="C43" s="15" t="s">
        <v>62</v>
      </c>
      <c r="D43" s="99" t="s">
        <v>9</v>
      </c>
      <c r="E43" s="99" t="s">
        <v>10</v>
      </c>
      <c r="F43" s="99" t="s">
        <v>11</v>
      </c>
      <c r="G43" s="99" t="s">
        <v>12</v>
      </c>
      <c r="H43" s="99" t="s">
        <v>13</v>
      </c>
      <c r="I43" s="99" t="s">
        <v>14</v>
      </c>
      <c r="J43" s="99" t="s">
        <v>15</v>
      </c>
      <c r="K43" s="163"/>
    </row>
    <row r="44" spans="1:12" s="1" customFormat="1">
      <c r="A44" s="6" t="s">
        <v>63</v>
      </c>
      <c r="B44" s="7" t="s">
        <v>21</v>
      </c>
      <c r="C44" s="8" t="s">
        <v>64</v>
      </c>
      <c r="D44" s="159" t="s">
        <v>20</v>
      </c>
      <c r="E44" s="159" t="s">
        <v>20</v>
      </c>
      <c r="F44" s="159" t="s">
        <v>20</v>
      </c>
      <c r="G44" s="159">
        <v>50000</v>
      </c>
      <c r="H44" s="159" t="s">
        <v>20</v>
      </c>
      <c r="I44" s="159" t="s">
        <v>20</v>
      </c>
      <c r="J44" s="159" t="s">
        <v>20</v>
      </c>
      <c r="K44" s="159">
        <f>D44+E44+F44+G44+H44+I44+J44</f>
        <v>50000</v>
      </c>
    </row>
    <row r="45" spans="1:12" s="1" customFormat="1">
      <c r="A45" s="9"/>
      <c r="B45" s="7" t="s">
        <v>23</v>
      </c>
      <c r="C45" s="8" t="s">
        <v>65</v>
      </c>
      <c r="D45" s="159" t="s">
        <v>20</v>
      </c>
      <c r="E45" s="159" t="s">
        <v>20</v>
      </c>
      <c r="F45" s="159" t="s">
        <v>20</v>
      </c>
      <c r="G45" s="159">
        <v>100000</v>
      </c>
      <c r="H45" s="159" t="s">
        <v>20</v>
      </c>
      <c r="I45" s="159" t="s">
        <v>20</v>
      </c>
      <c r="J45" s="159" t="s">
        <v>20</v>
      </c>
      <c r="K45" s="159">
        <f>D45+E45+F45+G45+H45+I45+J45</f>
        <v>100000</v>
      </c>
    </row>
    <row r="46" spans="1:12" s="1" customFormat="1" ht="27.6">
      <c r="A46" s="4" t="s">
        <v>63</v>
      </c>
      <c r="B46" s="10"/>
      <c r="C46" s="16" t="s">
        <v>66</v>
      </c>
      <c r="D46" s="160">
        <f>SUM(D44:D45)</f>
        <v>0</v>
      </c>
      <c r="E46" s="160">
        <f t="shared" ref="E46:J46" si="8">SUM(E44:E45)</f>
        <v>0</v>
      </c>
      <c r="F46" s="160">
        <f t="shared" si="8"/>
        <v>0</v>
      </c>
      <c r="G46" s="160">
        <f t="shared" si="8"/>
        <v>150000</v>
      </c>
      <c r="H46" s="160">
        <f t="shared" si="8"/>
        <v>0</v>
      </c>
      <c r="I46" s="160">
        <f t="shared" si="8"/>
        <v>0</v>
      </c>
      <c r="J46" s="160">
        <f t="shared" si="8"/>
        <v>0</v>
      </c>
      <c r="K46" s="160">
        <f>D46+E46+F46+G46+H46+I46+J46</f>
        <v>150000</v>
      </c>
    </row>
    <row r="47" spans="1:12" s="1" customFormat="1">
      <c r="A47" s="4"/>
      <c r="B47" s="90"/>
      <c r="C47" s="91"/>
      <c r="D47" s="101"/>
      <c r="E47" s="101"/>
      <c r="F47" s="101"/>
      <c r="G47" s="101"/>
      <c r="H47" s="101"/>
      <c r="I47" s="101"/>
      <c r="J47" s="101"/>
      <c r="K47" s="101"/>
    </row>
    <row r="48" spans="1:12" s="1" customFormat="1" ht="27.6">
      <c r="A48" s="4"/>
      <c r="B48" s="5" t="s">
        <v>222</v>
      </c>
      <c r="C48" s="15" t="s">
        <v>223</v>
      </c>
      <c r="D48" s="99" t="s">
        <v>9</v>
      </c>
      <c r="E48" s="99" t="s">
        <v>10</v>
      </c>
      <c r="F48" s="99" t="s">
        <v>11</v>
      </c>
      <c r="G48" s="99" t="s">
        <v>12</v>
      </c>
      <c r="H48" s="99" t="s">
        <v>13</v>
      </c>
      <c r="I48" s="99" t="s">
        <v>14</v>
      </c>
      <c r="J48" s="99" t="s">
        <v>15</v>
      </c>
      <c r="K48" s="163"/>
    </row>
    <row r="49" spans="1:13" s="1" customFormat="1">
      <c r="A49" s="4"/>
      <c r="B49" s="7" t="s">
        <v>21</v>
      </c>
      <c r="C49" s="8" t="s">
        <v>224</v>
      </c>
      <c r="D49" s="159" t="s">
        <v>20</v>
      </c>
      <c r="E49" s="159" t="s">
        <v>20</v>
      </c>
      <c r="F49" s="159" t="s">
        <v>20</v>
      </c>
      <c r="G49" s="159">
        <v>100000</v>
      </c>
      <c r="H49" s="159" t="s">
        <v>20</v>
      </c>
      <c r="I49" s="159" t="s">
        <v>20</v>
      </c>
      <c r="J49" s="159" t="s">
        <v>20</v>
      </c>
      <c r="K49" s="159">
        <f>D49+E49+F49+G49+H49+I49+J49</f>
        <v>100000</v>
      </c>
    </row>
    <row r="50" spans="1:13" s="1" customFormat="1" ht="27.6">
      <c r="A50" s="4"/>
      <c r="B50" s="10"/>
      <c r="C50" s="16" t="s">
        <v>225</v>
      </c>
      <c r="D50" s="160">
        <f t="shared" ref="D50:J50" si="9">SUM(D48:D49)</f>
        <v>0</v>
      </c>
      <c r="E50" s="160">
        <f t="shared" si="9"/>
        <v>0</v>
      </c>
      <c r="F50" s="160">
        <f t="shared" si="9"/>
        <v>0</v>
      </c>
      <c r="G50" s="160">
        <f t="shared" si="9"/>
        <v>100000</v>
      </c>
      <c r="H50" s="160">
        <f t="shared" si="9"/>
        <v>0</v>
      </c>
      <c r="I50" s="160">
        <f t="shared" si="9"/>
        <v>0</v>
      </c>
      <c r="J50" s="160">
        <f t="shared" si="9"/>
        <v>0</v>
      </c>
      <c r="K50" s="160">
        <f>D50+E50+F50+G50+H50+I50+J50</f>
        <v>100000</v>
      </c>
    </row>
    <row r="51" spans="1:13" s="1" customFormat="1">
      <c r="A51" s="4"/>
      <c r="B51" s="90"/>
      <c r="C51" s="91"/>
      <c r="D51" s="101"/>
      <c r="E51" s="101"/>
      <c r="F51" s="101"/>
      <c r="G51" s="101"/>
      <c r="H51" s="101"/>
      <c r="I51" s="101"/>
      <c r="J51" s="101"/>
      <c r="K51" s="101"/>
    </row>
    <row r="52" spans="1:13" s="1" customFormat="1" ht="27.6">
      <c r="A52" s="2"/>
      <c r="B52" s="5" t="s">
        <v>67</v>
      </c>
      <c r="C52" s="15" t="s">
        <v>68</v>
      </c>
      <c r="D52" s="99" t="s">
        <v>9</v>
      </c>
      <c r="E52" s="99" t="s">
        <v>10</v>
      </c>
      <c r="F52" s="99" t="s">
        <v>11</v>
      </c>
      <c r="G52" s="99" t="s">
        <v>12</v>
      </c>
      <c r="H52" s="99" t="s">
        <v>13</v>
      </c>
      <c r="I52" s="99" t="s">
        <v>14</v>
      </c>
      <c r="J52" s="99" t="s">
        <v>15</v>
      </c>
      <c r="K52" s="163"/>
    </row>
    <row r="53" spans="1:13" s="1" customFormat="1" ht="41.4">
      <c r="A53" s="6" t="s">
        <v>69</v>
      </c>
      <c r="B53" s="7" t="s">
        <v>21</v>
      </c>
      <c r="C53" s="8" t="s">
        <v>70</v>
      </c>
      <c r="D53" s="159" t="s">
        <v>20</v>
      </c>
      <c r="E53" s="159" t="s">
        <v>20</v>
      </c>
      <c r="F53" s="159" t="s">
        <v>20</v>
      </c>
      <c r="G53" s="159">
        <v>62000</v>
      </c>
      <c r="H53" s="159" t="s">
        <v>20</v>
      </c>
      <c r="I53" s="159" t="s">
        <v>20</v>
      </c>
      <c r="J53" s="159" t="s">
        <v>20</v>
      </c>
      <c r="K53" s="159">
        <f>D53+E53+F53+G53+H53+I53+J53</f>
        <v>62000</v>
      </c>
    </row>
    <row r="54" spans="1:13" s="1" customFormat="1" ht="27.6">
      <c r="A54" s="4" t="s">
        <v>69</v>
      </c>
      <c r="B54" s="10"/>
      <c r="C54" s="16" t="s">
        <v>71</v>
      </c>
      <c r="D54" s="160">
        <f t="shared" ref="D54:J54" si="10">SUM(D52:D53)</f>
        <v>0</v>
      </c>
      <c r="E54" s="160">
        <f t="shared" si="10"/>
        <v>0</v>
      </c>
      <c r="F54" s="160">
        <f t="shared" si="10"/>
        <v>0</v>
      </c>
      <c r="G54" s="160">
        <f t="shared" si="10"/>
        <v>62000</v>
      </c>
      <c r="H54" s="160">
        <f t="shared" si="10"/>
        <v>0</v>
      </c>
      <c r="I54" s="160">
        <f t="shared" si="10"/>
        <v>0</v>
      </c>
      <c r="J54" s="160">
        <f t="shared" si="10"/>
        <v>0</v>
      </c>
      <c r="K54" s="160">
        <f>D54+E54+F54+G54+H54+I54+J54</f>
        <v>62000</v>
      </c>
    </row>
    <row r="55" spans="1:13" s="1" customFormat="1">
      <c r="C55" s="17"/>
      <c r="D55" s="100"/>
      <c r="E55" s="100"/>
      <c r="F55" s="100"/>
      <c r="G55" s="100"/>
      <c r="H55" s="100"/>
      <c r="I55" s="100"/>
      <c r="J55" s="100"/>
      <c r="K55" s="100"/>
    </row>
    <row r="56" spans="1:13" s="1" customFormat="1">
      <c r="A56" s="2"/>
      <c r="B56" s="5" t="s">
        <v>72</v>
      </c>
      <c r="C56" s="15" t="s">
        <v>73</v>
      </c>
      <c r="D56" s="99" t="s">
        <v>9</v>
      </c>
      <c r="E56" s="99" t="s">
        <v>10</v>
      </c>
      <c r="F56" s="99" t="s">
        <v>11</v>
      </c>
      <c r="G56" s="99" t="s">
        <v>12</v>
      </c>
      <c r="H56" s="99" t="s">
        <v>13</v>
      </c>
      <c r="I56" s="99" t="s">
        <v>14</v>
      </c>
      <c r="J56" s="99" t="s">
        <v>15</v>
      </c>
      <c r="K56" s="163"/>
    </row>
    <row r="57" spans="1:13" s="1" customFormat="1">
      <c r="A57" s="6" t="s">
        <v>74</v>
      </c>
      <c r="B57" s="7" t="s">
        <v>17</v>
      </c>
      <c r="C57" s="8" t="s">
        <v>75</v>
      </c>
      <c r="D57" s="159" t="s">
        <v>20</v>
      </c>
      <c r="E57" s="159" t="s">
        <v>20</v>
      </c>
      <c r="F57" s="159" t="s">
        <v>20</v>
      </c>
      <c r="G57" s="159" t="s">
        <v>20</v>
      </c>
      <c r="H57" s="159" t="s">
        <v>20</v>
      </c>
      <c r="I57" s="159" t="s">
        <v>20</v>
      </c>
      <c r="J57" s="159">
        <v>134989.32</v>
      </c>
      <c r="K57" s="159">
        <f>D57+E57+F57+G57+H57+I57+J57</f>
        <v>134989.32</v>
      </c>
      <c r="L57" s="1" t="s">
        <v>92</v>
      </c>
      <c r="M57" s="106" t="s">
        <v>92</v>
      </c>
    </row>
    <row r="58" spans="1:13" s="1" customFormat="1">
      <c r="A58" s="9"/>
      <c r="B58" s="7" t="s">
        <v>21</v>
      </c>
      <c r="C58" s="8" t="s">
        <v>76</v>
      </c>
      <c r="D58" s="159" t="s">
        <v>20</v>
      </c>
      <c r="E58" s="159" t="s">
        <v>20</v>
      </c>
      <c r="F58" s="159" t="s">
        <v>20</v>
      </c>
      <c r="G58" s="159" t="s">
        <v>20</v>
      </c>
      <c r="H58" s="159" t="s">
        <v>20</v>
      </c>
      <c r="I58" s="159" t="s">
        <v>20</v>
      </c>
      <c r="J58" s="159">
        <v>0</v>
      </c>
      <c r="K58" s="159">
        <f>D58+E58+F58+G58+H58+I58+J58</f>
        <v>0</v>
      </c>
    </row>
    <row r="59" spans="1:13" s="1" customFormat="1">
      <c r="A59" s="9"/>
      <c r="B59" s="7" t="s">
        <v>23</v>
      </c>
      <c r="C59" s="8" t="s">
        <v>77</v>
      </c>
      <c r="D59" s="159" t="s">
        <v>20</v>
      </c>
      <c r="E59" s="159" t="s">
        <v>20</v>
      </c>
      <c r="F59" s="159" t="s">
        <v>20</v>
      </c>
      <c r="G59" s="159" t="s">
        <v>20</v>
      </c>
      <c r="H59" s="159" t="s">
        <v>20</v>
      </c>
      <c r="I59" s="159" t="s">
        <v>20</v>
      </c>
      <c r="J59" s="159">
        <v>150000</v>
      </c>
      <c r="K59" s="159">
        <f>D59+E59+F59+G59+H59+I59+J59</f>
        <v>150000</v>
      </c>
    </row>
    <row r="60" spans="1:13" s="1" customFormat="1">
      <c r="A60" s="4" t="s">
        <v>74</v>
      </c>
      <c r="B60" s="10"/>
      <c r="C60" s="16" t="s">
        <v>78</v>
      </c>
      <c r="D60" s="160">
        <f>SUM(D57:D59)</f>
        <v>0</v>
      </c>
      <c r="E60" s="160">
        <f t="shared" ref="E60:J60" si="11">SUM(E57:E59)</f>
        <v>0</v>
      </c>
      <c r="F60" s="160">
        <f t="shared" si="11"/>
        <v>0</v>
      </c>
      <c r="G60" s="160">
        <f t="shared" si="11"/>
        <v>0</v>
      </c>
      <c r="H60" s="160">
        <f t="shared" si="11"/>
        <v>0</v>
      </c>
      <c r="I60" s="160">
        <f t="shared" si="11"/>
        <v>0</v>
      </c>
      <c r="J60" s="160">
        <f t="shared" si="11"/>
        <v>284989.32</v>
      </c>
      <c r="K60" s="160">
        <f>D60+E60+F60+G60+H60+I60+J60</f>
        <v>284989.32</v>
      </c>
    </row>
    <row r="61" spans="1:13" s="1" customFormat="1">
      <c r="C61" s="17"/>
      <c r="D61" s="100"/>
      <c r="E61" s="100"/>
      <c r="F61" s="100"/>
      <c r="G61" s="100"/>
      <c r="H61" s="100"/>
      <c r="I61" s="100"/>
      <c r="J61" s="100"/>
      <c r="K61" s="100"/>
    </row>
    <row r="62" spans="1:13" s="1" customFormat="1">
      <c r="A62" s="11"/>
      <c r="B62" s="12"/>
      <c r="C62" s="18"/>
      <c r="D62" s="102"/>
      <c r="E62" s="102"/>
      <c r="F62" s="102"/>
      <c r="G62" s="102"/>
      <c r="H62" s="102"/>
      <c r="I62" s="102"/>
      <c r="J62" s="102"/>
      <c r="K62" s="102"/>
    </row>
    <row r="63" spans="1:13" s="1" customFormat="1">
      <c r="A63" s="11"/>
      <c r="B63" s="276" t="s">
        <v>79</v>
      </c>
      <c r="C63" s="276"/>
      <c r="D63" s="161">
        <f>D60+D54+D46+D41+D36+D32+D27+D19+D14+D23+D50</f>
        <v>253714.5</v>
      </c>
      <c r="E63" s="161">
        <f t="shared" ref="E63:K63" si="12">E60+E54+E46+E41+E36+E32+E27+E19+E14+E23+E50</f>
        <v>1152669.96</v>
      </c>
      <c r="F63" s="161">
        <f t="shared" si="12"/>
        <v>12630534.139999999</v>
      </c>
      <c r="G63" s="161">
        <f t="shared" si="12"/>
        <v>8248350</v>
      </c>
      <c r="H63" s="161">
        <f t="shared" si="12"/>
        <v>500</v>
      </c>
      <c r="I63" s="161">
        <f t="shared" si="12"/>
        <v>131176.07</v>
      </c>
      <c r="J63" s="161">
        <f t="shared" si="12"/>
        <v>418449.33</v>
      </c>
      <c r="K63" s="161">
        <f t="shared" si="12"/>
        <v>22835394</v>
      </c>
    </row>
    <row r="65" spans="4:12">
      <c r="D65" s="103"/>
      <c r="E65" s="103"/>
      <c r="F65" s="103"/>
      <c r="G65" s="103"/>
      <c r="H65" s="103"/>
      <c r="I65" s="103"/>
      <c r="J65" s="103"/>
      <c r="K65" s="103"/>
      <c r="L65" s="20"/>
    </row>
    <row r="66" spans="4:12">
      <c r="D66" s="161">
        <v>253714.5</v>
      </c>
      <c r="E66" s="161">
        <v>1152669.96</v>
      </c>
      <c r="F66" s="161">
        <v>12630534.139999999</v>
      </c>
      <c r="G66" s="161">
        <v>8248350</v>
      </c>
      <c r="H66" s="161">
        <v>500</v>
      </c>
      <c r="I66" s="161">
        <v>131176.07</v>
      </c>
      <c r="J66" s="161">
        <v>418449.33</v>
      </c>
      <c r="K66" s="161">
        <v>22835394</v>
      </c>
      <c r="L66" s="20"/>
    </row>
    <row r="67" spans="4:12">
      <c r="D67" s="103"/>
      <c r="E67" s="103"/>
      <c r="F67" s="103"/>
      <c r="G67" s="103"/>
      <c r="H67" s="103"/>
      <c r="I67" s="103"/>
      <c r="J67" s="103"/>
      <c r="K67" s="103"/>
      <c r="L67" s="20"/>
    </row>
    <row r="68" spans="4:12">
      <c r="D68" s="104">
        <f>D63-D66</f>
        <v>0</v>
      </c>
      <c r="E68" s="104">
        <f t="shared" ref="E68:K68" si="13">E63-E66</f>
        <v>0</v>
      </c>
      <c r="F68" s="104">
        <f t="shared" si="13"/>
        <v>0</v>
      </c>
      <c r="G68" s="104">
        <f t="shared" si="13"/>
        <v>0</v>
      </c>
      <c r="H68" s="104">
        <f t="shared" si="13"/>
        <v>0</v>
      </c>
      <c r="I68" s="104">
        <f t="shared" si="13"/>
        <v>0</v>
      </c>
      <c r="J68" s="104">
        <f t="shared" si="13"/>
        <v>0</v>
      </c>
      <c r="K68" s="104">
        <f t="shared" si="13"/>
        <v>0</v>
      </c>
      <c r="L68" s="20"/>
    </row>
    <row r="69" spans="4:12">
      <c r="D69" s="103"/>
      <c r="E69" s="103"/>
      <c r="F69" s="103"/>
      <c r="G69" s="103"/>
      <c r="H69" s="103"/>
      <c r="I69" s="103"/>
      <c r="J69" s="103"/>
      <c r="K69" s="103"/>
      <c r="L69" s="20"/>
    </row>
    <row r="70" spans="4:12">
      <c r="D70" s="103"/>
      <c r="E70" s="103"/>
      <c r="F70" s="103"/>
      <c r="G70" s="103"/>
      <c r="H70" s="103"/>
      <c r="I70" s="103"/>
      <c r="J70" s="103"/>
      <c r="K70" s="103"/>
      <c r="L70" s="20"/>
    </row>
    <row r="71" spans="4:12">
      <c r="D71" s="103"/>
      <c r="E71" s="103"/>
      <c r="F71" s="103"/>
      <c r="G71" s="103"/>
      <c r="H71" s="103"/>
      <c r="I71" s="103"/>
      <c r="J71" s="103"/>
      <c r="K71" s="103"/>
    </row>
  </sheetData>
  <mergeCells count="3">
    <mergeCell ref="B2:C3"/>
    <mergeCell ref="B63:C63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5" fitToWidth="2" fitToHeight="2" orientation="landscape" r:id="rId1"/>
  <headerFooter alignWithMargins="0"/>
  <rowBreaks count="1" manualBreakCount="1">
    <brk id="3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L73"/>
  <sheetViews>
    <sheetView view="pageBreakPreview" topLeftCell="A27" zoomScale="70" zoomScaleNormal="70" zoomScaleSheetLayoutView="70" workbookViewId="0">
      <selection activeCell="I85" sqref="I85"/>
    </sheetView>
  </sheetViews>
  <sheetFormatPr defaultColWidth="9.109375" defaultRowHeight="13.8"/>
  <cols>
    <col min="1" max="1" width="5.5546875" style="105" customWidth="1"/>
    <col min="2" max="2" width="14.109375" style="105" customWidth="1"/>
    <col min="3" max="3" width="48.109375" style="103" customWidth="1"/>
    <col min="4" max="4" width="15.6640625" style="105" customWidth="1"/>
    <col min="5" max="5" width="18.88671875" style="105" customWidth="1"/>
    <col min="6" max="6" width="20.33203125" style="105" customWidth="1"/>
    <col min="7" max="7" width="19.33203125" style="105" customWidth="1"/>
    <col min="8" max="10" width="15.88671875" style="105" customWidth="1"/>
    <col min="11" max="11" width="21.109375" style="105" customWidth="1"/>
    <col min="12" max="12" width="30.33203125" style="19" customWidth="1"/>
    <col min="13" max="16384" width="9.109375" style="19"/>
  </cols>
  <sheetData>
    <row r="1" spans="1:12" s="1" customFormat="1" ht="45" customHeight="1">
      <c r="A1" s="279" t="s">
        <v>81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13"/>
    </row>
    <row r="2" spans="1:12" s="1" customFormat="1" ht="55.2">
      <c r="A2" s="100"/>
      <c r="B2" s="275" t="s">
        <v>0</v>
      </c>
      <c r="C2" s="275"/>
      <c r="D2" s="97" t="s">
        <v>1</v>
      </c>
      <c r="E2" s="97" t="s">
        <v>2</v>
      </c>
      <c r="F2" s="97" t="s">
        <v>3</v>
      </c>
      <c r="G2" s="97" t="s">
        <v>4</v>
      </c>
      <c r="H2" s="97" t="s">
        <v>5</v>
      </c>
      <c r="I2" s="97" t="s">
        <v>6</v>
      </c>
      <c r="J2" s="97" t="s">
        <v>7</v>
      </c>
      <c r="K2" s="112" t="s">
        <v>8</v>
      </c>
    </row>
    <row r="3" spans="1:12" s="1" customFormat="1">
      <c r="A3" s="100"/>
      <c r="B3" s="275"/>
      <c r="C3" s="275"/>
      <c r="D3" s="112" t="s">
        <v>9</v>
      </c>
      <c r="E3" s="112" t="s">
        <v>10</v>
      </c>
      <c r="F3" s="112" t="s">
        <v>11</v>
      </c>
      <c r="G3" s="112" t="s">
        <v>12</v>
      </c>
      <c r="H3" s="112" t="s">
        <v>13</v>
      </c>
      <c r="I3" s="112" t="s">
        <v>14</v>
      </c>
      <c r="J3" s="112" t="s">
        <v>15</v>
      </c>
      <c r="K3" s="112" t="s">
        <v>16</v>
      </c>
    </row>
    <row r="4" spans="1:12" s="1" customFormat="1">
      <c r="A4" s="164"/>
      <c r="B4" s="165"/>
      <c r="C4" s="166"/>
      <c r="D4" s="98" t="s">
        <v>1</v>
      </c>
      <c r="E4" s="98" t="s">
        <v>2</v>
      </c>
      <c r="F4" s="98" t="s">
        <v>3</v>
      </c>
      <c r="G4" s="98" t="s">
        <v>4</v>
      </c>
      <c r="H4" s="98" t="s">
        <v>5</v>
      </c>
      <c r="I4" s="98" t="s">
        <v>6</v>
      </c>
      <c r="J4" s="98" t="s">
        <v>7</v>
      </c>
      <c r="K4" s="162"/>
    </row>
    <row r="5" spans="1:12" s="1" customFormat="1" ht="27.6">
      <c r="A5" s="164"/>
      <c r="B5" s="167" t="s">
        <v>17</v>
      </c>
      <c r="C5" s="168" t="s">
        <v>18</v>
      </c>
      <c r="D5" s="99" t="s">
        <v>9</v>
      </c>
      <c r="E5" s="99" t="s">
        <v>10</v>
      </c>
      <c r="F5" s="99" t="s">
        <v>11</v>
      </c>
      <c r="G5" s="99" t="s">
        <v>12</v>
      </c>
      <c r="H5" s="99" t="s">
        <v>13</v>
      </c>
      <c r="I5" s="99" t="s">
        <v>14</v>
      </c>
      <c r="J5" s="99" t="s">
        <v>15</v>
      </c>
      <c r="K5" s="163"/>
    </row>
    <row r="6" spans="1:12" s="1" customFormat="1">
      <c r="A6" s="169" t="s">
        <v>16</v>
      </c>
      <c r="B6" s="170" t="s">
        <v>17</v>
      </c>
      <c r="C6" s="171" t="s">
        <v>19</v>
      </c>
      <c r="D6" s="159" t="s">
        <v>20</v>
      </c>
      <c r="E6" s="159">
        <v>932269.68</v>
      </c>
      <c r="F6" s="159">
        <v>7786885.7999999998</v>
      </c>
      <c r="G6" s="159">
        <v>7334100</v>
      </c>
      <c r="H6" s="159" t="s">
        <v>20</v>
      </c>
      <c r="I6" s="159" t="s">
        <v>20</v>
      </c>
      <c r="J6" s="159">
        <v>2000</v>
      </c>
      <c r="K6" s="159">
        <f t="shared" ref="K6:K12" si="0">D6+E6+F6+G6+H6+I6+J6</f>
        <v>16055255.48</v>
      </c>
    </row>
    <row r="7" spans="1:12" s="1" customFormat="1">
      <c r="A7" s="172"/>
      <c r="B7" s="170" t="s">
        <v>21</v>
      </c>
      <c r="C7" s="171" t="s">
        <v>22</v>
      </c>
      <c r="D7" s="159" t="s">
        <v>20</v>
      </c>
      <c r="E7" s="159" t="s">
        <v>20</v>
      </c>
      <c r="F7" s="159">
        <v>26090</v>
      </c>
      <c r="G7" s="159" t="s">
        <v>20</v>
      </c>
      <c r="H7" s="159" t="s">
        <v>20</v>
      </c>
      <c r="I7" s="159" t="s">
        <v>20</v>
      </c>
      <c r="J7" s="159" t="s">
        <v>20</v>
      </c>
      <c r="K7" s="159">
        <f t="shared" si="0"/>
        <v>26090</v>
      </c>
    </row>
    <row r="8" spans="1:12" s="1" customFormat="1" ht="27.6">
      <c r="A8" s="172"/>
      <c r="B8" s="170" t="s">
        <v>23</v>
      </c>
      <c r="C8" s="171" t="s">
        <v>24</v>
      </c>
      <c r="D8" s="159">
        <v>253100.7</v>
      </c>
      <c r="E8" s="159">
        <v>10700</v>
      </c>
      <c r="F8" s="159">
        <v>2429026.2599999998</v>
      </c>
      <c r="G8" s="159" t="s">
        <v>20</v>
      </c>
      <c r="H8" s="159" t="s">
        <v>20</v>
      </c>
      <c r="I8" s="159" t="s">
        <v>20</v>
      </c>
      <c r="J8" s="159">
        <v>106860.01</v>
      </c>
      <c r="K8" s="159">
        <f t="shared" si="0"/>
        <v>2799686.9699999997</v>
      </c>
    </row>
    <row r="9" spans="1:12" s="1" customFormat="1">
      <c r="A9" s="172"/>
      <c r="B9" s="170" t="s">
        <v>25</v>
      </c>
      <c r="C9" s="171" t="s">
        <v>26</v>
      </c>
      <c r="D9" s="159" t="s">
        <v>20</v>
      </c>
      <c r="E9" s="159">
        <v>210180</v>
      </c>
      <c r="F9" s="159">
        <v>26860</v>
      </c>
      <c r="G9" s="159" t="s">
        <v>20</v>
      </c>
      <c r="H9" s="159" t="s">
        <v>20</v>
      </c>
      <c r="I9" s="159" t="s">
        <v>20</v>
      </c>
      <c r="J9" s="159">
        <v>6000</v>
      </c>
      <c r="K9" s="159">
        <f t="shared" si="0"/>
        <v>243040</v>
      </c>
    </row>
    <row r="10" spans="1:12" s="1" customFormat="1">
      <c r="A10" s="172"/>
      <c r="B10" s="170" t="s">
        <v>27</v>
      </c>
      <c r="C10" s="171" t="s">
        <v>28</v>
      </c>
      <c r="D10" s="159" t="s">
        <v>20</v>
      </c>
      <c r="E10" s="159" t="s">
        <v>20</v>
      </c>
      <c r="F10" s="159">
        <v>370200</v>
      </c>
      <c r="G10" s="159" t="s">
        <v>20</v>
      </c>
      <c r="H10" s="159" t="s">
        <v>20</v>
      </c>
      <c r="I10" s="159" t="s">
        <v>20</v>
      </c>
      <c r="J10" s="159">
        <v>0</v>
      </c>
      <c r="K10" s="159">
        <f t="shared" si="0"/>
        <v>370200</v>
      </c>
    </row>
    <row r="11" spans="1:12" s="1" customFormat="1">
      <c r="A11" s="172"/>
      <c r="B11" s="170" t="s">
        <v>29</v>
      </c>
      <c r="C11" s="171" t="s">
        <v>30</v>
      </c>
      <c r="D11" s="159" t="s">
        <v>20</v>
      </c>
      <c r="E11" s="159" t="s">
        <v>20</v>
      </c>
      <c r="F11" s="159">
        <v>1058074.17</v>
      </c>
      <c r="G11" s="159" t="s">
        <v>20</v>
      </c>
      <c r="H11" s="159" t="s">
        <v>20</v>
      </c>
      <c r="I11" s="159" t="s">
        <v>20</v>
      </c>
      <c r="J11" s="159">
        <v>0</v>
      </c>
      <c r="K11" s="159">
        <f t="shared" si="0"/>
        <v>1058074.17</v>
      </c>
    </row>
    <row r="12" spans="1:12" s="1" customFormat="1">
      <c r="A12" s="172"/>
      <c r="B12" s="170" t="s">
        <v>31</v>
      </c>
      <c r="C12" s="171" t="s">
        <v>32</v>
      </c>
      <c r="D12" s="159">
        <v>630</v>
      </c>
      <c r="E12" s="159">
        <v>5120</v>
      </c>
      <c r="F12" s="159">
        <v>90300</v>
      </c>
      <c r="G12" s="159" t="s">
        <v>20</v>
      </c>
      <c r="H12" s="159" t="s">
        <v>20</v>
      </c>
      <c r="I12" s="159">
        <v>131176.07</v>
      </c>
      <c r="J12" s="159" t="s">
        <v>20</v>
      </c>
      <c r="K12" s="159">
        <f t="shared" si="0"/>
        <v>227226.07</v>
      </c>
    </row>
    <row r="13" spans="1:12" s="1" customFormat="1">
      <c r="A13" s="172"/>
      <c r="B13" s="170" t="s">
        <v>33</v>
      </c>
      <c r="C13" s="171" t="s">
        <v>34</v>
      </c>
      <c r="D13" s="159" t="s">
        <v>20</v>
      </c>
      <c r="E13" s="159">
        <v>0</v>
      </c>
      <c r="F13" s="159">
        <v>5500</v>
      </c>
      <c r="G13" s="159">
        <v>22700</v>
      </c>
      <c r="H13" s="159">
        <v>500</v>
      </c>
      <c r="I13" s="159" t="s">
        <v>20</v>
      </c>
      <c r="J13" s="159">
        <v>3600</v>
      </c>
      <c r="K13" s="159">
        <f>D13+E13+F13+G13+H13+I13+J13</f>
        <v>32300</v>
      </c>
    </row>
    <row r="14" spans="1:12" s="1" customFormat="1" ht="27.6">
      <c r="A14" s="98" t="s">
        <v>16</v>
      </c>
      <c r="B14" s="173"/>
      <c r="C14" s="174" t="s">
        <v>35</v>
      </c>
      <c r="D14" s="160">
        <f>SUM(D6:D13)</f>
        <v>253730.7</v>
      </c>
      <c r="E14" s="160">
        <f t="shared" ref="E14:J14" si="1">SUM(E6:E13)</f>
        <v>1158269.6800000002</v>
      </c>
      <c r="F14" s="160">
        <f t="shared" si="1"/>
        <v>11792936.229999999</v>
      </c>
      <c r="G14" s="160">
        <f t="shared" si="1"/>
        <v>7356800</v>
      </c>
      <c r="H14" s="160">
        <f t="shared" si="1"/>
        <v>500</v>
      </c>
      <c r="I14" s="160">
        <f t="shared" si="1"/>
        <v>131176.07</v>
      </c>
      <c r="J14" s="160">
        <f t="shared" si="1"/>
        <v>118460.01</v>
      </c>
      <c r="K14" s="160">
        <f>D14+E14+F14+G14+H14+I14+J14</f>
        <v>20811872.690000001</v>
      </c>
    </row>
    <row r="15" spans="1:12" s="1" customFormat="1">
      <c r="A15" s="100"/>
      <c r="B15" s="100"/>
      <c r="C15" s="175"/>
      <c r="D15" s="100"/>
      <c r="E15" s="100"/>
      <c r="F15" s="100"/>
      <c r="G15" s="100"/>
      <c r="H15" s="100"/>
      <c r="I15" s="100"/>
      <c r="J15" s="100"/>
      <c r="K15" s="100"/>
    </row>
    <row r="16" spans="1:12" s="1" customFormat="1">
      <c r="A16" s="164"/>
      <c r="B16" s="165"/>
      <c r="C16" s="166"/>
      <c r="D16" s="98" t="s">
        <v>1</v>
      </c>
      <c r="E16" s="98" t="s">
        <v>2</v>
      </c>
      <c r="F16" s="98" t="s">
        <v>3</v>
      </c>
      <c r="G16" s="98" t="s">
        <v>4</v>
      </c>
      <c r="H16" s="98" t="s">
        <v>5</v>
      </c>
      <c r="I16" s="98" t="s">
        <v>6</v>
      </c>
      <c r="J16" s="98" t="s">
        <v>7</v>
      </c>
      <c r="K16" s="162"/>
    </row>
    <row r="17" spans="1:11" s="1" customFormat="1" ht="27.6">
      <c r="A17" s="164"/>
      <c r="B17" s="167" t="s">
        <v>25</v>
      </c>
      <c r="C17" s="168" t="s">
        <v>36</v>
      </c>
      <c r="D17" s="99" t="s">
        <v>9</v>
      </c>
      <c r="E17" s="99" t="s">
        <v>10</v>
      </c>
      <c r="F17" s="99" t="s">
        <v>11</v>
      </c>
      <c r="G17" s="99" t="s">
        <v>12</v>
      </c>
      <c r="H17" s="99" t="s">
        <v>13</v>
      </c>
      <c r="I17" s="99" t="s">
        <v>14</v>
      </c>
      <c r="J17" s="99" t="s">
        <v>15</v>
      </c>
      <c r="K17" s="163"/>
    </row>
    <row r="18" spans="1:11" s="1" customFormat="1">
      <c r="A18" s="169" t="s">
        <v>37</v>
      </c>
      <c r="B18" s="170" t="s">
        <v>17</v>
      </c>
      <c r="C18" s="171" t="s">
        <v>38</v>
      </c>
      <c r="D18" s="159" t="s">
        <v>20</v>
      </c>
      <c r="E18" s="159" t="s">
        <v>20</v>
      </c>
      <c r="F18" s="159" t="s">
        <v>20</v>
      </c>
      <c r="G18" s="159" t="s">
        <v>20</v>
      </c>
      <c r="H18" s="159" t="s">
        <v>20</v>
      </c>
      <c r="I18" s="159" t="s">
        <v>20</v>
      </c>
      <c r="J18" s="159">
        <v>0</v>
      </c>
      <c r="K18" s="159">
        <f>D18+E18+F18+G18+H18+I18+J18</f>
        <v>0</v>
      </c>
    </row>
    <row r="19" spans="1:11" s="1" customFormat="1" ht="27.6">
      <c r="A19" s="172"/>
      <c r="B19" s="170" t="s">
        <v>21</v>
      </c>
      <c r="C19" s="171" t="s">
        <v>39</v>
      </c>
      <c r="D19" s="159" t="s">
        <v>20</v>
      </c>
      <c r="E19" s="159" t="s">
        <v>20</v>
      </c>
      <c r="F19" s="159">
        <v>623211.31000000006</v>
      </c>
      <c r="G19" s="159">
        <v>644500</v>
      </c>
      <c r="H19" s="159" t="s">
        <v>20</v>
      </c>
      <c r="I19" s="159" t="s">
        <v>20</v>
      </c>
      <c r="J19" s="159">
        <v>0</v>
      </c>
      <c r="K19" s="159">
        <f>D19+E19+F19+G19+H19+I19+J19</f>
        <v>1267711.31</v>
      </c>
    </row>
    <row r="20" spans="1:11" s="1" customFormat="1" ht="27.6">
      <c r="A20" s="98" t="s">
        <v>37</v>
      </c>
      <c r="B20" s="173"/>
      <c r="C20" s="174" t="s">
        <v>40</v>
      </c>
      <c r="D20" s="160">
        <f>SUM(D18:D19)</f>
        <v>0</v>
      </c>
      <c r="E20" s="160">
        <f t="shared" ref="E20:J20" si="2">SUM(E18:E19)</f>
        <v>0</v>
      </c>
      <c r="F20" s="160">
        <f t="shared" si="2"/>
        <v>623211.31000000006</v>
      </c>
      <c r="G20" s="160">
        <f t="shared" si="2"/>
        <v>644500</v>
      </c>
      <c r="H20" s="160">
        <f t="shared" si="2"/>
        <v>0</v>
      </c>
      <c r="I20" s="160">
        <f t="shared" si="2"/>
        <v>0</v>
      </c>
      <c r="J20" s="160">
        <f t="shared" si="2"/>
        <v>0</v>
      </c>
      <c r="K20" s="160">
        <f>D20+E20+F20+G20+H20+I20+J20</f>
        <v>1267711.31</v>
      </c>
    </row>
    <row r="21" spans="1:11" s="1" customFormat="1">
      <c r="A21" s="98"/>
      <c r="B21" s="176"/>
      <c r="C21" s="177"/>
      <c r="D21" s="101"/>
      <c r="E21" s="101"/>
      <c r="F21" s="101"/>
      <c r="G21" s="101"/>
      <c r="H21" s="101"/>
      <c r="I21" s="101"/>
      <c r="J21" s="101"/>
      <c r="K21" s="101"/>
    </row>
    <row r="22" spans="1:11" s="1" customFormat="1" ht="27.6">
      <c r="A22" s="164"/>
      <c r="B22" s="167" t="s">
        <v>27</v>
      </c>
      <c r="C22" s="168" t="s">
        <v>220</v>
      </c>
      <c r="D22" s="99" t="s">
        <v>9</v>
      </c>
      <c r="E22" s="99" t="s">
        <v>10</v>
      </c>
      <c r="F22" s="99" t="s">
        <v>11</v>
      </c>
      <c r="G22" s="99" t="s">
        <v>12</v>
      </c>
      <c r="H22" s="99" t="s">
        <v>13</v>
      </c>
      <c r="I22" s="99" t="s">
        <v>14</v>
      </c>
      <c r="J22" s="99" t="s">
        <v>15</v>
      </c>
      <c r="K22" s="163"/>
    </row>
    <row r="23" spans="1:11" s="1" customFormat="1" ht="28.5" customHeight="1">
      <c r="A23" s="169" t="s">
        <v>37</v>
      </c>
      <c r="B23" s="170" t="s">
        <v>17</v>
      </c>
      <c r="C23" s="171" t="s">
        <v>219</v>
      </c>
      <c r="D23" s="159" t="s">
        <v>20</v>
      </c>
      <c r="E23" s="159" t="s">
        <v>20</v>
      </c>
      <c r="F23" s="159" t="s">
        <v>20</v>
      </c>
      <c r="G23" s="159" t="s">
        <v>20</v>
      </c>
      <c r="H23" s="159" t="s">
        <v>20</v>
      </c>
      <c r="I23" s="159" t="s">
        <v>20</v>
      </c>
      <c r="J23" s="159">
        <v>0</v>
      </c>
      <c r="K23" s="159">
        <f>D23+E23+F23+G23+H23+I23+J23</f>
        <v>0</v>
      </c>
    </row>
    <row r="24" spans="1:11" s="1" customFormat="1" ht="27.6">
      <c r="A24" s="98" t="s">
        <v>37</v>
      </c>
      <c r="B24" s="173"/>
      <c r="C24" s="174" t="s">
        <v>221</v>
      </c>
      <c r="D24" s="160">
        <f>SUM(D23)</f>
        <v>0</v>
      </c>
      <c r="E24" s="160">
        <f t="shared" ref="E24:K24" si="3">SUM(E23)</f>
        <v>0</v>
      </c>
      <c r="F24" s="160">
        <f t="shared" si="3"/>
        <v>0</v>
      </c>
      <c r="G24" s="160">
        <f t="shared" si="3"/>
        <v>0</v>
      </c>
      <c r="H24" s="160">
        <f t="shared" si="3"/>
        <v>0</v>
      </c>
      <c r="I24" s="160">
        <f t="shared" si="3"/>
        <v>0</v>
      </c>
      <c r="J24" s="160">
        <f t="shared" si="3"/>
        <v>0</v>
      </c>
      <c r="K24" s="160">
        <f t="shared" si="3"/>
        <v>0</v>
      </c>
    </row>
    <row r="25" spans="1:11" s="1" customFormat="1">
      <c r="A25" s="98"/>
      <c r="B25" s="176"/>
      <c r="C25" s="177"/>
      <c r="D25" s="101"/>
      <c r="E25" s="101"/>
      <c r="F25" s="101"/>
      <c r="G25" s="101"/>
      <c r="H25" s="101"/>
      <c r="I25" s="101"/>
      <c r="J25" s="101"/>
      <c r="K25" s="101"/>
    </row>
    <row r="26" spans="1:11" s="1" customFormat="1">
      <c r="A26" s="164"/>
      <c r="B26" s="167" t="s">
        <v>41</v>
      </c>
      <c r="C26" s="168" t="s">
        <v>42</v>
      </c>
      <c r="D26" s="99" t="s">
        <v>9</v>
      </c>
      <c r="E26" s="99" t="s">
        <v>10</v>
      </c>
      <c r="F26" s="99" t="s">
        <v>11</v>
      </c>
      <c r="G26" s="99" t="s">
        <v>12</v>
      </c>
      <c r="H26" s="99" t="s">
        <v>13</v>
      </c>
      <c r="I26" s="99" t="s">
        <v>14</v>
      </c>
      <c r="J26" s="99" t="s">
        <v>15</v>
      </c>
      <c r="K26" s="163"/>
    </row>
    <row r="27" spans="1:11" s="1" customFormat="1">
      <c r="A27" s="169" t="s">
        <v>43</v>
      </c>
      <c r="B27" s="170" t="s">
        <v>17</v>
      </c>
      <c r="C27" s="171" t="s">
        <v>44</v>
      </c>
      <c r="D27" s="159" t="s">
        <v>20</v>
      </c>
      <c r="E27" s="159" t="s">
        <v>20</v>
      </c>
      <c r="F27" s="159" t="s">
        <v>20</v>
      </c>
      <c r="G27" s="159">
        <v>0</v>
      </c>
      <c r="H27" s="159" t="s">
        <v>20</v>
      </c>
      <c r="I27" s="159" t="s">
        <v>20</v>
      </c>
      <c r="J27" s="159" t="s">
        <v>20</v>
      </c>
      <c r="K27" s="159">
        <f>D27+E27+F27+G27+H27+I27+J27</f>
        <v>0</v>
      </c>
    </row>
    <row r="28" spans="1:11" s="1" customFormat="1">
      <c r="A28" s="98" t="s">
        <v>43</v>
      </c>
      <c r="B28" s="173"/>
      <c r="C28" s="174" t="s">
        <v>45</v>
      </c>
      <c r="D28" s="160">
        <f>SUM(D27)</f>
        <v>0</v>
      </c>
      <c r="E28" s="160">
        <f t="shared" ref="E28:J28" si="4">SUM(E27)</f>
        <v>0</v>
      </c>
      <c r="F28" s="160">
        <f t="shared" si="4"/>
        <v>0</v>
      </c>
      <c r="G28" s="160">
        <f t="shared" si="4"/>
        <v>0</v>
      </c>
      <c r="H28" s="160">
        <f t="shared" si="4"/>
        <v>0</v>
      </c>
      <c r="I28" s="160">
        <f t="shared" si="4"/>
        <v>0</v>
      </c>
      <c r="J28" s="160">
        <f t="shared" si="4"/>
        <v>0</v>
      </c>
      <c r="K28" s="160">
        <f>D28+E28+F28+G28+H28+I28+J28</f>
        <v>0</v>
      </c>
    </row>
    <row r="29" spans="1:11" s="1" customFormat="1">
      <c r="A29" s="100"/>
      <c r="B29" s="100"/>
      <c r="C29" s="175"/>
      <c r="D29" s="100"/>
      <c r="E29" s="100"/>
      <c r="F29" s="100"/>
      <c r="G29" s="100"/>
      <c r="H29" s="100"/>
      <c r="I29" s="100"/>
      <c r="J29" s="100"/>
      <c r="K29" s="100"/>
    </row>
    <row r="30" spans="1:11" s="1" customFormat="1">
      <c r="A30" s="164"/>
      <c r="B30" s="165"/>
      <c r="C30" s="166"/>
      <c r="D30" s="98" t="s">
        <v>1</v>
      </c>
      <c r="E30" s="98" t="s">
        <v>2</v>
      </c>
      <c r="F30" s="98" t="s">
        <v>3</v>
      </c>
      <c r="G30" s="98" t="s">
        <v>4</v>
      </c>
      <c r="H30" s="98" t="s">
        <v>5</v>
      </c>
      <c r="I30" s="98" t="s">
        <v>6</v>
      </c>
      <c r="J30" s="98" t="s">
        <v>7</v>
      </c>
      <c r="K30" s="162"/>
    </row>
    <row r="31" spans="1:11" s="1" customFormat="1" ht="27.6">
      <c r="A31" s="164"/>
      <c r="B31" s="167" t="s">
        <v>46</v>
      </c>
      <c r="C31" s="168" t="s">
        <v>47</v>
      </c>
      <c r="D31" s="99" t="s">
        <v>9</v>
      </c>
      <c r="E31" s="99" t="s">
        <v>10</v>
      </c>
      <c r="F31" s="99" t="s">
        <v>11</v>
      </c>
      <c r="G31" s="99" t="s">
        <v>12</v>
      </c>
      <c r="H31" s="99" t="s">
        <v>13</v>
      </c>
      <c r="I31" s="99" t="s">
        <v>14</v>
      </c>
      <c r="J31" s="99" t="s">
        <v>15</v>
      </c>
      <c r="K31" s="163"/>
    </row>
    <row r="32" spans="1:11" s="1" customFormat="1">
      <c r="A32" s="169" t="s">
        <v>48</v>
      </c>
      <c r="B32" s="170" t="s">
        <v>21</v>
      </c>
      <c r="C32" s="171" t="s">
        <v>49</v>
      </c>
      <c r="D32" s="159" t="s">
        <v>20</v>
      </c>
      <c r="E32" s="159" t="s">
        <v>20</v>
      </c>
      <c r="F32" s="159" t="s">
        <v>20</v>
      </c>
      <c r="G32" s="159">
        <v>0</v>
      </c>
      <c r="H32" s="159" t="s">
        <v>20</v>
      </c>
      <c r="I32" s="159" t="s">
        <v>20</v>
      </c>
      <c r="J32" s="159" t="s">
        <v>20</v>
      </c>
      <c r="K32" s="159">
        <f>D32+E32+F32+G32+H32+I32+J32</f>
        <v>0</v>
      </c>
    </row>
    <row r="33" spans="1:11" s="1" customFormat="1">
      <c r="A33" s="172"/>
      <c r="B33" s="170" t="s">
        <v>23</v>
      </c>
      <c r="C33" s="171" t="s">
        <v>50</v>
      </c>
      <c r="D33" s="159" t="s">
        <v>20</v>
      </c>
      <c r="E33" s="159" t="s">
        <v>20</v>
      </c>
      <c r="F33" s="159">
        <v>3400</v>
      </c>
      <c r="G33" s="159">
        <v>0</v>
      </c>
      <c r="H33" s="159" t="s">
        <v>20</v>
      </c>
      <c r="I33" s="159" t="s">
        <v>20</v>
      </c>
      <c r="J33" s="159" t="s">
        <v>20</v>
      </c>
      <c r="K33" s="159">
        <f>D33+E33+F33+G33+H33+I33+J33</f>
        <v>3400</v>
      </c>
    </row>
    <row r="34" spans="1:11" s="1" customFormat="1" ht="41.25" customHeight="1">
      <c r="A34" s="98" t="s">
        <v>48</v>
      </c>
      <c r="B34" s="173"/>
      <c r="C34" s="174" t="s">
        <v>51</v>
      </c>
      <c r="D34" s="160">
        <f>SUM(D32:D33)</f>
        <v>0</v>
      </c>
      <c r="E34" s="160">
        <f t="shared" ref="E34:J34" si="5">SUM(E32:E33)</f>
        <v>0</v>
      </c>
      <c r="F34" s="160">
        <f t="shared" si="5"/>
        <v>3400</v>
      </c>
      <c r="G34" s="160">
        <f t="shared" si="5"/>
        <v>0</v>
      </c>
      <c r="H34" s="160">
        <f t="shared" si="5"/>
        <v>0</v>
      </c>
      <c r="I34" s="160">
        <f t="shared" si="5"/>
        <v>0</v>
      </c>
      <c r="J34" s="160">
        <f t="shared" si="5"/>
        <v>0</v>
      </c>
      <c r="K34" s="160">
        <f>D34+E34+F34+G34+H34+I34+J34</f>
        <v>3400</v>
      </c>
    </row>
    <row r="35" spans="1:11" s="1" customFormat="1">
      <c r="A35" s="100"/>
      <c r="B35" s="100"/>
      <c r="C35" s="175"/>
      <c r="D35" s="100"/>
      <c r="E35" s="100"/>
      <c r="F35" s="100"/>
      <c r="G35" s="100"/>
      <c r="H35" s="100"/>
      <c r="I35" s="100"/>
      <c r="J35" s="100"/>
      <c r="K35" s="100"/>
    </row>
    <row r="36" spans="1:11" s="1" customFormat="1">
      <c r="A36" s="164"/>
      <c r="B36" s="165"/>
      <c r="C36" s="166"/>
      <c r="D36" s="98" t="s">
        <v>1</v>
      </c>
      <c r="E36" s="98" t="s">
        <v>2</v>
      </c>
      <c r="F36" s="98" t="s">
        <v>3</v>
      </c>
      <c r="G36" s="98" t="s">
        <v>4</v>
      </c>
      <c r="H36" s="98" t="s">
        <v>5</v>
      </c>
      <c r="I36" s="98" t="s">
        <v>6</v>
      </c>
      <c r="J36" s="98" t="s">
        <v>7</v>
      </c>
      <c r="K36" s="162"/>
    </row>
    <row r="37" spans="1:11" s="1" customFormat="1">
      <c r="A37" s="164"/>
      <c r="B37" s="167" t="s">
        <v>33</v>
      </c>
      <c r="C37" s="168" t="s">
        <v>52</v>
      </c>
      <c r="D37" s="99" t="s">
        <v>9</v>
      </c>
      <c r="E37" s="99" t="s">
        <v>10</v>
      </c>
      <c r="F37" s="99" t="s">
        <v>11</v>
      </c>
      <c r="G37" s="99" t="s">
        <v>12</v>
      </c>
      <c r="H37" s="99" t="s">
        <v>13</v>
      </c>
      <c r="I37" s="99" t="s">
        <v>14</v>
      </c>
      <c r="J37" s="99" t="s">
        <v>15</v>
      </c>
      <c r="K37" s="163"/>
    </row>
    <row r="38" spans="1:11" s="1" customFormat="1">
      <c r="A38" s="169" t="s">
        <v>53</v>
      </c>
      <c r="B38" s="170" t="s">
        <v>21</v>
      </c>
      <c r="C38" s="171" t="s">
        <v>54</v>
      </c>
      <c r="D38" s="159" t="s">
        <v>20</v>
      </c>
      <c r="E38" s="159" t="s">
        <v>20</v>
      </c>
      <c r="F38" s="159" t="s">
        <v>20</v>
      </c>
      <c r="G38" s="159">
        <v>6000</v>
      </c>
      <c r="H38" s="159" t="s">
        <v>20</v>
      </c>
      <c r="I38" s="159" t="s">
        <v>20</v>
      </c>
      <c r="J38" s="159" t="s">
        <v>20</v>
      </c>
      <c r="K38" s="159">
        <f>D38+E38+F38+G38+H38+I38+J38</f>
        <v>6000</v>
      </c>
    </row>
    <row r="39" spans="1:11" s="1" customFormat="1">
      <c r="A39" s="98" t="s">
        <v>53</v>
      </c>
      <c r="B39" s="173"/>
      <c r="C39" s="174" t="s">
        <v>55</v>
      </c>
      <c r="D39" s="160">
        <f>SUM(D38)</f>
        <v>0</v>
      </c>
      <c r="E39" s="160">
        <f t="shared" ref="E39:J39" si="6">SUM(E38)</f>
        <v>0</v>
      </c>
      <c r="F39" s="160">
        <f t="shared" si="6"/>
        <v>0</v>
      </c>
      <c r="G39" s="160">
        <f t="shared" si="6"/>
        <v>6000</v>
      </c>
      <c r="H39" s="160">
        <f t="shared" si="6"/>
        <v>0</v>
      </c>
      <c r="I39" s="160">
        <f t="shared" si="6"/>
        <v>0</v>
      </c>
      <c r="J39" s="160">
        <f t="shared" si="6"/>
        <v>0</v>
      </c>
      <c r="K39" s="160">
        <f>D39+E39+F39+G39+H39+I39+J39</f>
        <v>6000</v>
      </c>
    </row>
    <row r="40" spans="1:11" s="1" customFormat="1">
      <c r="A40" s="100"/>
      <c r="B40" s="100"/>
      <c r="C40" s="175"/>
      <c r="D40" s="100"/>
      <c r="E40" s="100"/>
      <c r="F40" s="100"/>
      <c r="G40" s="100"/>
      <c r="H40" s="100"/>
      <c r="I40" s="100"/>
      <c r="J40" s="100"/>
      <c r="K40" s="100"/>
    </row>
    <row r="41" spans="1:11" s="1" customFormat="1">
      <c r="A41" s="164"/>
      <c r="B41" s="165"/>
      <c r="C41" s="166"/>
      <c r="D41" s="98" t="s">
        <v>1</v>
      </c>
      <c r="E41" s="98" t="s">
        <v>2</v>
      </c>
      <c r="F41" s="98" t="s">
        <v>3</v>
      </c>
      <c r="G41" s="98" t="s">
        <v>4</v>
      </c>
      <c r="H41" s="98" t="s">
        <v>5</v>
      </c>
      <c r="I41" s="98" t="s">
        <v>6</v>
      </c>
      <c r="J41" s="98" t="s">
        <v>7</v>
      </c>
      <c r="K41" s="162"/>
    </row>
    <row r="42" spans="1:11" s="1" customFormat="1" ht="27.6">
      <c r="A42" s="164"/>
      <c r="B42" s="167" t="s">
        <v>56</v>
      </c>
      <c r="C42" s="168" t="s">
        <v>57</v>
      </c>
      <c r="D42" s="99" t="s">
        <v>9</v>
      </c>
      <c r="E42" s="99" t="s">
        <v>10</v>
      </c>
      <c r="F42" s="99" t="s">
        <v>11</v>
      </c>
      <c r="G42" s="99" t="s">
        <v>12</v>
      </c>
      <c r="H42" s="99" t="s">
        <v>13</v>
      </c>
      <c r="I42" s="99" t="s">
        <v>14</v>
      </c>
      <c r="J42" s="99" t="s">
        <v>15</v>
      </c>
      <c r="K42" s="163"/>
    </row>
    <row r="43" spans="1:11" s="1" customFormat="1" ht="27.6">
      <c r="A43" s="169" t="s">
        <v>58</v>
      </c>
      <c r="B43" s="170" t="s">
        <v>31</v>
      </c>
      <c r="C43" s="171" t="s">
        <v>59</v>
      </c>
      <c r="D43" s="159" t="s">
        <v>20</v>
      </c>
      <c r="E43" s="159" t="s">
        <v>20</v>
      </c>
      <c r="F43" s="159" t="s">
        <v>20</v>
      </c>
      <c r="G43" s="159">
        <v>5000</v>
      </c>
      <c r="H43" s="159" t="s">
        <v>20</v>
      </c>
      <c r="I43" s="159" t="s">
        <v>20</v>
      </c>
      <c r="J43" s="159" t="s">
        <v>20</v>
      </c>
      <c r="K43" s="159">
        <f>D43+E43+F43+G43+H43+I43+J43</f>
        <v>5000</v>
      </c>
    </row>
    <row r="44" spans="1:11" s="1" customFormat="1" ht="27.6">
      <c r="A44" s="98" t="s">
        <v>58</v>
      </c>
      <c r="B44" s="173"/>
      <c r="C44" s="174" t="s">
        <v>60</v>
      </c>
      <c r="D44" s="160">
        <f>SUM(D43)</f>
        <v>0</v>
      </c>
      <c r="E44" s="160">
        <f t="shared" ref="E44:J44" si="7">SUM(E43)</f>
        <v>0</v>
      </c>
      <c r="F44" s="160">
        <f t="shared" si="7"/>
        <v>0</v>
      </c>
      <c r="G44" s="160">
        <f t="shared" si="7"/>
        <v>5000</v>
      </c>
      <c r="H44" s="160">
        <f t="shared" si="7"/>
        <v>0</v>
      </c>
      <c r="I44" s="160">
        <f t="shared" si="7"/>
        <v>0</v>
      </c>
      <c r="J44" s="160">
        <f t="shared" si="7"/>
        <v>0</v>
      </c>
      <c r="K44" s="160">
        <f>D44+E44+F44+G44+H44+I44+J44</f>
        <v>5000</v>
      </c>
    </row>
    <row r="45" spans="1:11" s="1" customFormat="1">
      <c r="A45" s="100"/>
      <c r="B45" s="100"/>
      <c r="C45" s="175"/>
      <c r="D45" s="100"/>
      <c r="E45" s="100"/>
      <c r="F45" s="100"/>
      <c r="G45" s="100"/>
      <c r="H45" s="100"/>
      <c r="I45" s="100"/>
      <c r="J45" s="100"/>
      <c r="K45" s="100"/>
    </row>
    <row r="46" spans="1:11" s="1" customFormat="1">
      <c r="A46" s="164"/>
      <c r="B46" s="165"/>
      <c r="C46" s="166"/>
      <c r="D46" s="98" t="s">
        <v>1</v>
      </c>
      <c r="E46" s="98" t="s">
        <v>2</v>
      </c>
      <c r="F46" s="98" t="s">
        <v>3</v>
      </c>
      <c r="G46" s="98" t="s">
        <v>4</v>
      </c>
      <c r="H46" s="98" t="s">
        <v>5</v>
      </c>
      <c r="I46" s="98" t="s">
        <v>6</v>
      </c>
      <c r="J46" s="98" t="s">
        <v>7</v>
      </c>
      <c r="K46" s="162"/>
    </row>
    <row r="47" spans="1:11" s="1" customFormat="1" ht="27.6">
      <c r="A47" s="164"/>
      <c r="B47" s="167" t="s">
        <v>61</v>
      </c>
      <c r="C47" s="168" t="s">
        <v>62</v>
      </c>
      <c r="D47" s="99" t="s">
        <v>9</v>
      </c>
      <c r="E47" s="99" t="s">
        <v>10</v>
      </c>
      <c r="F47" s="99" t="s">
        <v>11</v>
      </c>
      <c r="G47" s="99" t="s">
        <v>12</v>
      </c>
      <c r="H47" s="99" t="s">
        <v>13</v>
      </c>
      <c r="I47" s="99" t="s">
        <v>14</v>
      </c>
      <c r="J47" s="99" t="s">
        <v>15</v>
      </c>
      <c r="K47" s="163"/>
    </row>
    <row r="48" spans="1:11" s="1" customFormat="1">
      <c r="A48" s="169" t="s">
        <v>63</v>
      </c>
      <c r="B48" s="170" t="s">
        <v>21</v>
      </c>
      <c r="C48" s="171" t="s">
        <v>64</v>
      </c>
      <c r="D48" s="159" t="s">
        <v>20</v>
      </c>
      <c r="E48" s="159" t="s">
        <v>20</v>
      </c>
      <c r="F48" s="159" t="s">
        <v>20</v>
      </c>
      <c r="G48" s="159">
        <v>50000</v>
      </c>
      <c r="H48" s="159" t="s">
        <v>20</v>
      </c>
      <c r="I48" s="159" t="s">
        <v>20</v>
      </c>
      <c r="J48" s="159" t="s">
        <v>20</v>
      </c>
      <c r="K48" s="159">
        <f>D48+E48+F48+G48+H48+I48+J48</f>
        <v>50000</v>
      </c>
    </row>
    <row r="49" spans="1:11" s="1" customFormat="1">
      <c r="A49" s="172"/>
      <c r="B49" s="170" t="s">
        <v>23</v>
      </c>
      <c r="C49" s="171" t="s">
        <v>65</v>
      </c>
      <c r="D49" s="159" t="s">
        <v>20</v>
      </c>
      <c r="E49" s="159" t="s">
        <v>20</v>
      </c>
      <c r="F49" s="159" t="s">
        <v>20</v>
      </c>
      <c r="G49" s="159">
        <v>100000</v>
      </c>
      <c r="H49" s="159" t="s">
        <v>20</v>
      </c>
      <c r="I49" s="159" t="s">
        <v>20</v>
      </c>
      <c r="J49" s="159" t="s">
        <v>20</v>
      </c>
      <c r="K49" s="159">
        <f>D49+E49+F49+G49+H49+I49+J49</f>
        <v>100000</v>
      </c>
    </row>
    <row r="50" spans="1:11" s="1" customFormat="1" ht="27.6">
      <c r="A50" s="98" t="s">
        <v>63</v>
      </c>
      <c r="B50" s="173"/>
      <c r="C50" s="174" t="s">
        <v>66</v>
      </c>
      <c r="D50" s="160">
        <f>SUM(D48:D49)</f>
        <v>0</v>
      </c>
      <c r="E50" s="160">
        <f t="shared" ref="E50:J50" si="8">SUM(E48:E49)</f>
        <v>0</v>
      </c>
      <c r="F50" s="160">
        <f t="shared" si="8"/>
        <v>0</v>
      </c>
      <c r="G50" s="160">
        <f t="shared" si="8"/>
        <v>150000</v>
      </c>
      <c r="H50" s="160">
        <f t="shared" si="8"/>
        <v>0</v>
      </c>
      <c r="I50" s="160">
        <f t="shared" si="8"/>
        <v>0</v>
      </c>
      <c r="J50" s="160">
        <f t="shared" si="8"/>
        <v>0</v>
      </c>
      <c r="K50" s="160">
        <f>D50+E50+F50+G50+H50+I50+J50</f>
        <v>150000</v>
      </c>
    </row>
    <row r="51" spans="1:11" s="1" customFormat="1">
      <c r="A51" s="100"/>
      <c r="B51" s="100"/>
      <c r="C51" s="175"/>
      <c r="D51" s="100"/>
      <c r="E51" s="100"/>
      <c r="F51" s="100"/>
      <c r="G51" s="100"/>
      <c r="H51" s="100"/>
      <c r="I51" s="100"/>
      <c r="J51" s="100"/>
      <c r="K51" s="100"/>
    </row>
    <row r="52" spans="1:11" s="1" customFormat="1" ht="27.6">
      <c r="A52" s="100"/>
      <c r="B52" s="167" t="s">
        <v>222</v>
      </c>
      <c r="C52" s="168" t="s">
        <v>223</v>
      </c>
      <c r="D52" s="99" t="s">
        <v>9</v>
      </c>
      <c r="E52" s="99" t="s">
        <v>10</v>
      </c>
      <c r="F52" s="99" t="s">
        <v>11</v>
      </c>
      <c r="G52" s="99" t="s">
        <v>12</v>
      </c>
      <c r="H52" s="99" t="s">
        <v>13</v>
      </c>
      <c r="I52" s="99" t="s">
        <v>14</v>
      </c>
      <c r="J52" s="99" t="s">
        <v>15</v>
      </c>
      <c r="K52" s="163"/>
    </row>
    <row r="53" spans="1:11" s="1" customFormat="1">
      <c r="A53" s="100"/>
      <c r="B53" s="170" t="s">
        <v>21</v>
      </c>
      <c r="C53" s="171" t="s">
        <v>224</v>
      </c>
      <c r="D53" s="159" t="s">
        <v>20</v>
      </c>
      <c r="E53" s="159" t="s">
        <v>20</v>
      </c>
      <c r="F53" s="159" t="s">
        <v>20</v>
      </c>
      <c r="G53" s="159">
        <v>100000</v>
      </c>
      <c r="H53" s="159" t="s">
        <v>20</v>
      </c>
      <c r="I53" s="159" t="s">
        <v>20</v>
      </c>
      <c r="J53" s="159" t="s">
        <v>20</v>
      </c>
      <c r="K53" s="159">
        <f>D53+E53+F53+G53+H53+I53+J53</f>
        <v>100000</v>
      </c>
    </row>
    <row r="54" spans="1:11" s="1" customFormat="1" ht="27.6">
      <c r="A54" s="100"/>
      <c r="B54" s="173"/>
      <c r="C54" s="174" t="s">
        <v>225</v>
      </c>
      <c r="D54" s="160">
        <f t="shared" ref="D54:J54" si="9">SUM(D52:D53)</f>
        <v>0</v>
      </c>
      <c r="E54" s="160">
        <f t="shared" si="9"/>
        <v>0</v>
      </c>
      <c r="F54" s="160">
        <f t="shared" si="9"/>
        <v>0</v>
      </c>
      <c r="G54" s="160">
        <f t="shared" si="9"/>
        <v>100000</v>
      </c>
      <c r="H54" s="160">
        <f t="shared" si="9"/>
        <v>0</v>
      </c>
      <c r="I54" s="160">
        <f t="shared" si="9"/>
        <v>0</v>
      </c>
      <c r="J54" s="160">
        <f t="shared" si="9"/>
        <v>0</v>
      </c>
      <c r="K54" s="160">
        <f>D54+E54+F54+G54+H54+I54+J54</f>
        <v>100000</v>
      </c>
    </row>
    <row r="55" spans="1:11" s="1" customFormat="1">
      <c r="A55" s="100"/>
      <c r="B55" s="100"/>
      <c r="C55" s="175"/>
      <c r="D55" s="100"/>
      <c r="E55" s="100"/>
      <c r="F55" s="100"/>
      <c r="G55" s="100"/>
      <c r="H55" s="100"/>
      <c r="I55" s="100"/>
      <c r="J55" s="100"/>
      <c r="K55" s="100"/>
    </row>
    <row r="56" spans="1:11" s="1" customFormat="1" ht="27.6">
      <c r="A56" s="164"/>
      <c r="B56" s="167" t="s">
        <v>67</v>
      </c>
      <c r="C56" s="168" t="s">
        <v>68</v>
      </c>
      <c r="D56" s="99" t="s">
        <v>9</v>
      </c>
      <c r="E56" s="99" t="s">
        <v>10</v>
      </c>
      <c r="F56" s="99" t="s">
        <v>11</v>
      </c>
      <c r="G56" s="99" t="s">
        <v>12</v>
      </c>
      <c r="H56" s="99" t="s">
        <v>13</v>
      </c>
      <c r="I56" s="99" t="s">
        <v>14</v>
      </c>
      <c r="J56" s="99" t="s">
        <v>15</v>
      </c>
      <c r="K56" s="163"/>
    </row>
    <row r="57" spans="1:11" s="1" customFormat="1" ht="41.4">
      <c r="A57" s="169" t="s">
        <v>69</v>
      </c>
      <c r="B57" s="170" t="s">
        <v>21</v>
      </c>
      <c r="C57" s="171" t="s">
        <v>70</v>
      </c>
      <c r="D57" s="159" t="s">
        <v>20</v>
      </c>
      <c r="E57" s="159" t="s">
        <v>20</v>
      </c>
      <c r="F57" s="159" t="s">
        <v>20</v>
      </c>
      <c r="G57" s="159">
        <v>62000</v>
      </c>
      <c r="H57" s="159" t="s">
        <v>20</v>
      </c>
      <c r="I57" s="159" t="s">
        <v>20</v>
      </c>
      <c r="J57" s="159" t="s">
        <v>20</v>
      </c>
      <c r="K57" s="159">
        <f>D57+E57+F57+G57+H57+I57+J57</f>
        <v>62000</v>
      </c>
    </row>
    <row r="58" spans="1:11" s="1" customFormat="1" ht="27.6">
      <c r="A58" s="98" t="s">
        <v>69</v>
      </c>
      <c r="B58" s="173"/>
      <c r="C58" s="174" t="s">
        <v>71</v>
      </c>
      <c r="D58" s="160">
        <f>SUM(D57)</f>
        <v>0</v>
      </c>
      <c r="E58" s="160">
        <f t="shared" ref="E58:J58" si="10">SUM(E57)</f>
        <v>0</v>
      </c>
      <c r="F58" s="160">
        <f t="shared" si="10"/>
        <v>0</v>
      </c>
      <c r="G58" s="160">
        <f t="shared" si="10"/>
        <v>62000</v>
      </c>
      <c r="H58" s="160">
        <f t="shared" si="10"/>
        <v>0</v>
      </c>
      <c r="I58" s="160">
        <f t="shared" si="10"/>
        <v>0</v>
      </c>
      <c r="J58" s="160">
        <f t="shared" si="10"/>
        <v>0</v>
      </c>
      <c r="K58" s="160">
        <f>D58+E58+F58+G58+H58+I58+J58</f>
        <v>62000</v>
      </c>
    </row>
    <row r="59" spans="1:11" s="1" customFormat="1">
      <c r="A59" s="100"/>
      <c r="B59" s="100"/>
      <c r="C59" s="175"/>
      <c r="D59" s="100"/>
      <c r="E59" s="100"/>
      <c r="F59" s="100"/>
      <c r="G59" s="100"/>
      <c r="H59" s="100"/>
      <c r="I59" s="100"/>
      <c r="J59" s="100"/>
      <c r="K59" s="100"/>
    </row>
    <row r="60" spans="1:11" s="1" customFormat="1">
      <c r="A60" s="164"/>
      <c r="B60" s="165"/>
      <c r="C60" s="166"/>
      <c r="D60" s="98" t="s">
        <v>1</v>
      </c>
      <c r="E60" s="98" t="s">
        <v>2</v>
      </c>
      <c r="F60" s="98" t="s">
        <v>3</v>
      </c>
      <c r="G60" s="98" t="s">
        <v>4</v>
      </c>
      <c r="H60" s="98" t="s">
        <v>5</v>
      </c>
      <c r="I60" s="98" t="s">
        <v>6</v>
      </c>
      <c r="J60" s="98" t="s">
        <v>7</v>
      </c>
      <c r="K60" s="162"/>
    </row>
    <row r="61" spans="1:11" s="1" customFormat="1">
      <c r="A61" s="164"/>
      <c r="B61" s="167" t="s">
        <v>72</v>
      </c>
      <c r="C61" s="168" t="s">
        <v>73</v>
      </c>
      <c r="D61" s="99" t="s">
        <v>9</v>
      </c>
      <c r="E61" s="99" t="s">
        <v>10</v>
      </c>
      <c r="F61" s="99" t="s">
        <v>11</v>
      </c>
      <c r="G61" s="99" t="s">
        <v>12</v>
      </c>
      <c r="H61" s="99" t="s">
        <v>13</v>
      </c>
      <c r="I61" s="99" t="s">
        <v>14</v>
      </c>
      <c r="J61" s="99" t="s">
        <v>15</v>
      </c>
      <c r="K61" s="163"/>
    </row>
    <row r="62" spans="1:11" s="1" customFormat="1">
      <c r="A62" s="169" t="s">
        <v>74</v>
      </c>
      <c r="B62" s="170" t="s">
        <v>17</v>
      </c>
      <c r="C62" s="171" t="s">
        <v>75</v>
      </c>
      <c r="D62" s="159" t="s">
        <v>20</v>
      </c>
      <c r="E62" s="159" t="s">
        <v>20</v>
      </c>
      <c r="F62" s="159" t="s">
        <v>20</v>
      </c>
      <c r="G62" s="159" t="s">
        <v>20</v>
      </c>
      <c r="H62" s="159" t="s">
        <v>20</v>
      </c>
      <c r="I62" s="159" t="s">
        <v>20</v>
      </c>
      <c r="J62" s="159">
        <v>108910</v>
      </c>
      <c r="K62" s="159">
        <f>D62+E62+F62+G62+H62+I62+J62</f>
        <v>108910</v>
      </c>
    </row>
    <row r="63" spans="1:11" s="1" customFormat="1">
      <c r="A63" s="172"/>
      <c r="B63" s="170" t="s">
        <v>21</v>
      </c>
      <c r="C63" s="171" t="s">
        <v>76</v>
      </c>
      <c r="D63" s="159" t="s">
        <v>20</v>
      </c>
      <c r="E63" s="159" t="s">
        <v>20</v>
      </c>
      <c r="F63" s="159" t="s">
        <v>20</v>
      </c>
      <c r="G63" s="159" t="s">
        <v>20</v>
      </c>
      <c r="H63" s="159" t="s">
        <v>20</v>
      </c>
      <c r="I63" s="159" t="s">
        <v>20</v>
      </c>
      <c r="J63" s="159">
        <v>0</v>
      </c>
      <c r="K63" s="159">
        <f>D63+E63+F63+G63+H63+I63+J63</f>
        <v>0</v>
      </c>
    </row>
    <row r="64" spans="1:11" s="1" customFormat="1">
      <c r="A64" s="172"/>
      <c r="B64" s="170" t="s">
        <v>23</v>
      </c>
      <c r="C64" s="171" t="s">
        <v>77</v>
      </c>
      <c r="D64" s="159" t="s">
        <v>20</v>
      </c>
      <c r="E64" s="159" t="s">
        <v>20</v>
      </c>
      <c r="F64" s="159" t="s">
        <v>20</v>
      </c>
      <c r="G64" s="159" t="s">
        <v>20</v>
      </c>
      <c r="H64" s="159" t="s">
        <v>20</v>
      </c>
      <c r="I64" s="159" t="s">
        <v>20</v>
      </c>
      <c r="J64" s="159">
        <v>70000</v>
      </c>
      <c r="K64" s="159">
        <f>D64+E64+F64+G64+H64+I64+J64</f>
        <v>70000</v>
      </c>
    </row>
    <row r="65" spans="1:11" s="1" customFormat="1">
      <c r="A65" s="98" t="s">
        <v>74</v>
      </c>
      <c r="B65" s="173"/>
      <c r="C65" s="174" t="s">
        <v>78</v>
      </c>
      <c r="D65" s="160">
        <f>SUM(D62:D64)</f>
        <v>0</v>
      </c>
      <c r="E65" s="160">
        <f t="shared" ref="E65:J65" si="11">SUM(E62:E64)</f>
        <v>0</v>
      </c>
      <c r="F65" s="160">
        <f t="shared" si="11"/>
        <v>0</v>
      </c>
      <c r="G65" s="160">
        <f t="shared" si="11"/>
        <v>0</v>
      </c>
      <c r="H65" s="160">
        <f t="shared" si="11"/>
        <v>0</v>
      </c>
      <c r="I65" s="160">
        <f t="shared" si="11"/>
        <v>0</v>
      </c>
      <c r="J65" s="160">
        <f t="shared" si="11"/>
        <v>178910</v>
      </c>
      <c r="K65" s="160">
        <f>D65+E65+F65+G65+H65+I65+J65</f>
        <v>178910</v>
      </c>
    </row>
    <row r="66" spans="1:11" s="1" customFormat="1">
      <c r="A66" s="100"/>
      <c r="B66" s="100"/>
      <c r="C66" s="175"/>
      <c r="D66" s="100"/>
      <c r="E66" s="100"/>
      <c r="F66" s="100"/>
      <c r="G66" s="100"/>
      <c r="H66" s="100"/>
      <c r="I66" s="100"/>
      <c r="J66" s="100"/>
      <c r="K66" s="100"/>
    </row>
    <row r="67" spans="1:11" s="1" customFormat="1">
      <c r="A67" s="178"/>
      <c r="B67" s="179"/>
      <c r="C67" s="180"/>
      <c r="D67" s="102"/>
      <c r="E67" s="102"/>
      <c r="F67" s="102"/>
      <c r="G67" s="102"/>
      <c r="H67" s="102"/>
      <c r="I67" s="102"/>
      <c r="J67" s="102"/>
      <c r="K67" s="102"/>
    </row>
    <row r="68" spans="1:11" s="1" customFormat="1">
      <c r="A68" s="178"/>
      <c r="B68" s="278" t="s">
        <v>79</v>
      </c>
      <c r="C68" s="278"/>
      <c r="D68" s="161">
        <f>D65+D58+D50+D44+D39+D34+D28+D20+D14+D24+D54</f>
        <v>253730.7</v>
      </c>
      <c r="E68" s="161">
        <f t="shared" ref="E68:K68" si="12">E65+E58+E50+E44+E39+E34+E28+E20+E14+E24+E54</f>
        <v>1158269.6800000002</v>
      </c>
      <c r="F68" s="161">
        <f t="shared" si="12"/>
        <v>12419547.539999999</v>
      </c>
      <c r="G68" s="161">
        <f t="shared" si="12"/>
        <v>8324300</v>
      </c>
      <c r="H68" s="161">
        <f t="shared" si="12"/>
        <v>500</v>
      </c>
      <c r="I68" s="161">
        <f t="shared" si="12"/>
        <v>131176.07</v>
      </c>
      <c r="J68" s="161">
        <f t="shared" si="12"/>
        <v>297370.01</v>
      </c>
      <c r="K68" s="161">
        <f t="shared" si="12"/>
        <v>22584894</v>
      </c>
    </row>
    <row r="70" spans="1:11">
      <c r="D70" s="103"/>
      <c r="E70" s="103"/>
      <c r="F70" s="103"/>
      <c r="G70" s="103"/>
      <c r="H70" s="103"/>
      <c r="I70" s="103"/>
      <c r="J70" s="103"/>
      <c r="K70" s="103"/>
    </row>
    <row r="71" spans="1:11">
      <c r="D71" s="161">
        <v>253730.7</v>
      </c>
      <c r="E71" s="161">
        <v>1158269.6800000002</v>
      </c>
      <c r="F71" s="161">
        <v>12419547.539999999</v>
      </c>
      <c r="G71" s="161">
        <v>8324300</v>
      </c>
      <c r="H71" s="161">
        <v>500</v>
      </c>
      <c r="I71" s="161">
        <v>131176.07</v>
      </c>
      <c r="J71" s="161">
        <v>297370.01</v>
      </c>
      <c r="K71" s="161">
        <v>22584894</v>
      </c>
    </row>
    <row r="73" spans="1:11">
      <c r="D73" s="181">
        <f>D68-D71</f>
        <v>0</v>
      </c>
      <c r="E73" s="181">
        <f t="shared" ref="E73:K73" si="13">E68-E71</f>
        <v>0</v>
      </c>
      <c r="F73" s="181">
        <f t="shared" si="13"/>
        <v>0</v>
      </c>
      <c r="G73" s="181">
        <f t="shared" si="13"/>
        <v>0</v>
      </c>
      <c r="H73" s="181">
        <f t="shared" si="13"/>
        <v>0</v>
      </c>
      <c r="I73" s="181">
        <f t="shared" si="13"/>
        <v>0</v>
      </c>
      <c r="J73" s="181">
        <f t="shared" si="13"/>
        <v>0</v>
      </c>
      <c r="K73" s="181">
        <f t="shared" si="13"/>
        <v>0</v>
      </c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2" fitToWidth="2" fitToHeight="2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71"/>
  <sheetViews>
    <sheetView zoomScale="80" zoomScaleNormal="100" zoomScaleSheetLayoutView="80" workbookViewId="0">
      <selection activeCell="H2" sqref="H2"/>
    </sheetView>
  </sheetViews>
  <sheetFormatPr defaultColWidth="9.109375" defaultRowHeight="13.8"/>
  <cols>
    <col min="1" max="1" width="5.5546875" style="105" customWidth="1"/>
    <col min="2" max="2" width="14.109375" style="105" customWidth="1"/>
    <col min="3" max="3" width="48.109375" style="103" customWidth="1"/>
    <col min="4" max="4" width="15.6640625" style="105" customWidth="1"/>
    <col min="5" max="5" width="18.88671875" style="105" customWidth="1"/>
    <col min="6" max="6" width="20.33203125" style="105" customWidth="1"/>
    <col min="7" max="7" width="19.33203125" style="105" customWidth="1"/>
    <col min="8" max="10" width="15.88671875" style="105" customWidth="1"/>
    <col min="11" max="11" width="21.109375" style="105" customWidth="1"/>
    <col min="12" max="12" width="30.33203125" style="105" customWidth="1"/>
    <col min="13" max="16384" width="9.109375" style="105"/>
  </cols>
  <sheetData>
    <row r="1" spans="1:12" s="100" customFormat="1" ht="45" customHeight="1">
      <c r="A1" s="279" t="s">
        <v>240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182"/>
    </row>
    <row r="2" spans="1:12" s="100" customFormat="1" ht="55.2">
      <c r="B2" s="275" t="s">
        <v>0</v>
      </c>
      <c r="C2" s="275"/>
      <c r="D2" s="97" t="s">
        <v>1</v>
      </c>
      <c r="E2" s="97" t="s">
        <v>2</v>
      </c>
      <c r="F2" s="97" t="s">
        <v>3</v>
      </c>
      <c r="G2" s="97" t="s">
        <v>4</v>
      </c>
      <c r="H2" s="97" t="s">
        <v>5</v>
      </c>
      <c r="I2" s="97" t="s">
        <v>6</v>
      </c>
      <c r="J2" s="97" t="s">
        <v>7</v>
      </c>
      <c r="K2" s="112" t="s">
        <v>8</v>
      </c>
    </row>
    <row r="3" spans="1:12" s="100" customFormat="1">
      <c r="B3" s="275"/>
      <c r="C3" s="275"/>
      <c r="D3" s="112" t="s">
        <v>9</v>
      </c>
      <c r="E3" s="112" t="s">
        <v>10</v>
      </c>
      <c r="F3" s="112" t="s">
        <v>11</v>
      </c>
      <c r="G3" s="112" t="s">
        <v>12</v>
      </c>
      <c r="H3" s="112" t="s">
        <v>13</v>
      </c>
      <c r="I3" s="112" t="s">
        <v>14</v>
      </c>
      <c r="J3" s="112" t="s">
        <v>15</v>
      </c>
      <c r="K3" s="112" t="s">
        <v>16</v>
      </c>
    </row>
    <row r="4" spans="1:12" s="100" customFormat="1">
      <c r="A4" s="164"/>
      <c r="B4" s="165"/>
      <c r="C4" s="166"/>
      <c r="D4" s="98" t="s">
        <v>1</v>
      </c>
      <c r="E4" s="98" t="s">
        <v>2</v>
      </c>
      <c r="F4" s="98" t="s">
        <v>3</v>
      </c>
      <c r="G4" s="98" t="s">
        <v>4</v>
      </c>
      <c r="H4" s="98" t="s">
        <v>5</v>
      </c>
      <c r="I4" s="98" t="s">
        <v>6</v>
      </c>
      <c r="J4" s="98" t="s">
        <v>7</v>
      </c>
      <c r="K4" s="162"/>
    </row>
    <row r="5" spans="1:12" s="100" customFormat="1" ht="27.6">
      <c r="A5" s="164"/>
      <c r="B5" s="167" t="s">
        <v>17</v>
      </c>
      <c r="C5" s="168" t="s">
        <v>18</v>
      </c>
      <c r="D5" s="99" t="s">
        <v>9</v>
      </c>
      <c r="E5" s="99" t="s">
        <v>10</v>
      </c>
      <c r="F5" s="99" t="s">
        <v>11</v>
      </c>
      <c r="G5" s="99" t="s">
        <v>12</v>
      </c>
      <c r="H5" s="99" t="s">
        <v>13</v>
      </c>
      <c r="I5" s="99" t="s">
        <v>14</v>
      </c>
      <c r="J5" s="99" t="s">
        <v>15</v>
      </c>
      <c r="K5" s="163"/>
    </row>
    <row r="6" spans="1:12" s="100" customFormat="1">
      <c r="A6" s="169" t="s">
        <v>16</v>
      </c>
      <c r="B6" s="170" t="s">
        <v>17</v>
      </c>
      <c r="C6" s="171" t="s">
        <v>19</v>
      </c>
      <c r="D6" s="159" t="s">
        <v>20</v>
      </c>
      <c r="E6" s="159">
        <v>937777.46</v>
      </c>
      <c r="F6" s="159">
        <v>7829470.6399999997</v>
      </c>
      <c r="G6" s="159">
        <v>7403600</v>
      </c>
      <c r="H6" s="159" t="s">
        <v>20</v>
      </c>
      <c r="I6" s="159" t="s">
        <v>20</v>
      </c>
      <c r="J6" s="159">
        <v>2000</v>
      </c>
      <c r="K6" s="159">
        <f t="shared" ref="K6:K12" si="0">D6+E6+F6+G6+H6+I6+J6</f>
        <v>16172848.1</v>
      </c>
    </row>
    <row r="7" spans="1:12" s="100" customFormat="1">
      <c r="A7" s="172"/>
      <c r="B7" s="170" t="s">
        <v>21</v>
      </c>
      <c r="C7" s="171" t="s">
        <v>22</v>
      </c>
      <c r="D7" s="159" t="s">
        <v>20</v>
      </c>
      <c r="E7" s="159" t="s">
        <v>20</v>
      </c>
      <c r="F7" s="159">
        <v>26090</v>
      </c>
      <c r="G7" s="159" t="s">
        <v>20</v>
      </c>
      <c r="H7" s="159" t="s">
        <v>20</v>
      </c>
      <c r="I7" s="159" t="s">
        <v>20</v>
      </c>
      <c r="J7" s="159" t="s">
        <v>20</v>
      </c>
      <c r="K7" s="159">
        <f t="shared" si="0"/>
        <v>26090</v>
      </c>
    </row>
    <row r="8" spans="1:12" s="100" customFormat="1" ht="27.6">
      <c r="A8" s="172"/>
      <c r="B8" s="170" t="s">
        <v>23</v>
      </c>
      <c r="C8" s="171" t="s">
        <v>24</v>
      </c>
      <c r="D8" s="159">
        <v>261745.35</v>
      </c>
      <c r="E8" s="159">
        <v>10700</v>
      </c>
      <c r="F8" s="159">
        <v>2495775.56</v>
      </c>
      <c r="G8" s="159" t="s">
        <v>20</v>
      </c>
      <c r="H8" s="159" t="s">
        <v>20</v>
      </c>
      <c r="I8" s="159" t="s">
        <v>20</v>
      </c>
      <c r="J8" s="159">
        <v>110500</v>
      </c>
      <c r="K8" s="159">
        <f t="shared" si="0"/>
        <v>2878720.91</v>
      </c>
    </row>
    <row r="9" spans="1:12" s="100" customFormat="1">
      <c r="A9" s="172"/>
      <c r="B9" s="170" t="s">
        <v>25</v>
      </c>
      <c r="C9" s="171" t="s">
        <v>26</v>
      </c>
      <c r="D9" s="159" t="s">
        <v>20</v>
      </c>
      <c r="E9" s="159">
        <v>210180</v>
      </c>
      <c r="F9" s="159">
        <v>26860</v>
      </c>
      <c r="G9" s="159" t="s">
        <v>20</v>
      </c>
      <c r="H9" s="159" t="s">
        <v>20</v>
      </c>
      <c r="I9" s="159" t="s">
        <v>20</v>
      </c>
      <c r="J9" s="159">
        <v>6000</v>
      </c>
      <c r="K9" s="159">
        <f t="shared" si="0"/>
        <v>243040</v>
      </c>
    </row>
    <row r="10" spans="1:12" s="100" customFormat="1">
      <c r="A10" s="172"/>
      <c r="B10" s="170" t="s">
        <v>27</v>
      </c>
      <c r="C10" s="171" t="s">
        <v>28</v>
      </c>
      <c r="D10" s="159" t="s">
        <v>20</v>
      </c>
      <c r="E10" s="159" t="s">
        <v>20</v>
      </c>
      <c r="F10" s="159">
        <v>378950</v>
      </c>
      <c r="G10" s="159" t="s">
        <v>20</v>
      </c>
      <c r="H10" s="159" t="s">
        <v>20</v>
      </c>
      <c r="I10" s="159" t="s">
        <v>20</v>
      </c>
      <c r="J10" s="159">
        <v>0</v>
      </c>
      <c r="K10" s="159">
        <f t="shared" si="0"/>
        <v>378950</v>
      </c>
    </row>
    <row r="11" spans="1:12" s="100" customFormat="1">
      <c r="A11" s="172"/>
      <c r="B11" s="170" t="s">
        <v>29</v>
      </c>
      <c r="C11" s="171" t="s">
        <v>30</v>
      </c>
      <c r="D11" s="159" t="s">
        <v>20</v>
      </c>
      <c r="E11" s="159" t="s">
        <v>20</v>
      </c>
      <c r="F11" s="159">
        <v>1058074.17</v>
      </c>
      <c r="G11" s="159" t="s">
        <v>20</v>
      </c>
      <c r="H11" s="159" t="s">
        <v>20</v>
      </c>
      <c r="I11" s="159" t="s">
        <v>20</v>
      </c>
      <c r="J11" s="159">
        <v>0</v>
      </c>
      <c r="K11" s="159">
        <f t="shared" si="0"/>
        <v>1058074.17</v>
      </c>
    </row>
    <row r="12" spans="1:12" s="100" customFormat="1">
      <c r="A12" s="172"/>
      <c r="B12" s="170" t="s">
        <v>31</v>
      </c>
      <c r="C12" s="171" t="s">
        <v>32</v>
      </c>
      <c r="D12" s="159">
        <v>630</v>
      </c>
      <c r="E12" s="159">
        <v>5120</v>
      </c>
      <c r="F12" s="159">
        <v>90300</v>
      </c>
      <c r="G12" s="159" t="s">
        <v>20</v>
      </c>
      <c r="H12" s="159" t="s">
        <v>20</v>
      </c>
      <c r="I12" s="159">
        <v>131176.07</v>
      </c>
      <c r="J12" s="159" t="s">
        <v>20</v>
      </c>
      <c r="K12" s="159">
        <f t="shared" si="0"/>
        <v>227226.07</v>
      </c>
    </row>
    <row r="13" spans="1:12" s="100" customFormat="1">
      <c r="A13" s="172"/>
      <c r="B13" s="170" t="s">
        <v>33</v>
      </c>
      <c r="C13" s="171" t="s">
        <v>34</v>
      </c>
      <c r="D13" s="159" t="s">
        <v>20</v>
      </c>
      <c r="E13" s="159">
        <v>0</v>
      </c>
      <c r="F13" s="159">
        <v>5500</v>
      </c>
      <c r="G13" s="159">
        <v>22600</v>
      </c>
      <c r="H13" s="159">
        <v>500</v>
      </c>
      <c r="I13" s="159" t="s">
        <v>20</v>
      </c>
      <c r="J13" s="159">
        <v>3600</v>
      </c>
      <c r="K13" s="159">
        <f>D13+E13+F13+G13+H13+I13+J13</f>
        <v>32200</v>
      </c>
    </row>
    <row r="14" spans="1:12" s="100" customFormat="1" ht="27.6">
      <c r="A14" s="98" t="s">
        <v>16</v>
      </c>
      <c r="B14" s="173"/>
      <c r="C14" s="174" t="s">
        <v>35</v>
      </c>
      <c r="D14" s="160">
        <f>SUM(D6:D13)</f>
        <v>262375.34999999998</v>
      </c>
      <c r="E14" s="160">
        <f t="shared" ref="E14:J14" si="1">SUM(E6:E13)</f>
        <v>1163777.46</v>
      </c>
      <c r="F14" s="160">
        <f t="shared" si="1"/>
        <v>11911020.369999999</v>
      </c>
      <c r="G14" s="160">
        <f t="shared" si="1"/>
        <v>7426200</v>
      </c>
      <c r="H14" s="160">
        <f t="shared" si="1"/>
        <v>500</v>
      </c>
      <c r="I14" s="160">
        <f t="shared" si="1"/>
        <v>131176.07</v>
      </c>
      <c r="J14" s="160">
        <f t="shared" si="1"/>
        <v>122100</v>
      </c>
      <c r="K14" s="160">
        <f>D14+E14+F14+G14+H14+I14+J14</f>
        <v>21017149.25</v>
      </c>
    </row>
    <row r="15" spans="1:12" s="100" customFormat="1">
      <c r="C15" s="175"/>
    </row>
    <row r="16" spans="1:12" s="100" customFormat="1">
      <c r="A16" s="164"/>
      <c r="B16" s="165"/>
      <c r="C16" s="166"/>
      <c r="D16" s="98" t="s">
        <v>1</v>
      </c>
      <c r="E16" s="98" t="s">
        <v>2</v>
      </c>
      <c r="F16" s="98" t="s">
        <v>3</v>
      </c>
      <c r="G16" s="98" t="s">
        <v>4</v>
      </c>
      <c r="H16" s="98" t="s">
        <v>5</v>
      </c>
      <c r="I16" s="98" t="s">
        <v>6</v>
      </c>
      <c r="J16" s="98" t="s">
        <v>7</v>
      </c>
      <c r="K16" s="162"/>
    </row>
    <row r="17" spans="1:11" s="100" customFormat="1" ht="27.6">
      <c r="A17" s="164"/>
      <c r="B17" s="167" t="s">
        <v>25</v>
      </c>
      <c r="C17" s="168" t="s">
        <v>36</v>
      </c>
      <c r="D17" s="99" t="s">
        <v>9</v>
      </c>
      <c r="E17" s="99" t="s">
        <v>10</v>
      </c>
      <c r="F17" s="99" t="s">
        <v>11</v>
      </c>
      <c r="G17" s="99" t="s">
        <v>12</v>
      </c>
      <c r="H17" s="99" t="s">
        <v>13</v>
      </c>
      <c r="I17" s="99" t="s">
        <v>14</v>
      </c>
      <c r="J17" s="99" t="s">
        <v>15</v>
      </c>
      <c r="K17" s="163"/>
    </row>
    <row r="18" spans="1:11" s="100" customFormat="1">
      <c r="A18" s="169" t="s">
        <v>37</v>
      </c>
      <c r="B18" s="170" t="s">
        <v>17</v>
      </c>
      <c r="C18" s="171" t="s">
        <v>38</v>
      </c>
      <c r="D18" s="159" t="s">
        <v>20</v>
      </c>
      <c r="E18" s="159" t="s">
        <v>20</v>
      </c>
      <c r="F18" s="159" t="s">
        <v>20</v>
      </c>
      <c r="G18" s="159" t="s">
        <v>20</v>
      </c>
      <c r="H18" s="159" t="s">
        <v>20</v>
      </c>
      <c r="I18" s="159" t="s">
        <v>20</v>
      </c>
      <c r="J18" s="159">
        <v>0</v>
      </c>
      <c r="K18" s="159">
        <f>D18+E18+F18+G18+H18+I18+J18</f>
        <v>0</v>
      </c>
    </row>
    <row r="19" spans="1:11" s="100" customFormat="1" ht="27.6">
      <c r="A19" s="172"/>
      <c r="B19" s="170" t="s">
        <v>21</v>
      </c>
      <c r="C19" s="171" t="s">
        <v>39</v>
      </c>
      <c r="D19" s="159" t="s">
        <v>20</v>
      </c>
      <c r="E19" s="159" t="s">
        <v>20</v>
      </c>
      <c r="F19" s="159">
        <v>590425.75</v>
      </c>
      <c r="G19" s="159">
        <v>614500</v>
      </c>
      <c r="H19" s="159" t="s">
        <v>20</v>
      </c>
      <c r="I19" s="159" t="s">
        <v>20</v>
      </c>
      <c r="J19" s="159">
        <v>0</v>
      </c>
      <c r="K19" s="159">
        <f>D19+E19+F19+G19+H19+I19+J19</f>
        <v>1204925.75</v>
      </c>
    </row>
    <row r="20" spans="1:11" s="100" customFormat="1" ht="27.6">
      <c r="A20" s="98" t="s">
        <v>37</v>
      </c>
      <c r="B20" s="173"/>
      <c r="C20" s="174" t="s">
        <v>40</v>
      </c>
      <c r="D20" s="160">
        <f>SUM(D18:D19)</f>
        <v>0</v>
      </c>
      <c r="E20" s="160">
        <f t="shared" ref="E20:J20" si="2">SUM(E18:E19)</f>
        <v>0</v>
      </c>
      <c r="F20" s="160">
        <f t="shared" si="2"/>
        <v>590425.75</v>
      </c>
      <c r="G20" s="160">
        <f t="shared" si="2"/>
        <v>614500</v>
      </c>
      <c r="H20" s="160">
        <f t="shared" si="2"/>
        <v>0</v>
      </c>
      <c r="I20" s="160">
        <f t="shared" si="2"/>
        <v>0</v>
      </c>
      <c r="J20" s="160">
        <f t="shared" si="2"/>
        <v>0</v>
      </c>
      <c r="K20" s="160">
        <f>D20+E20+F20+G20+H20+I20+J20</f>
        <v>1204925.75</v>
      </c>
    </row>
    <row r="21" spans="1:11" s="100" customFormat="1">
      <c r="C21" s="175"/>
    </row>
    <row r="22" spans="1:11" s="100" customFormat="1">
      <c r="A22" s="164"/>
      <c r="B22" s="165"/>
      <c r="C22" s="166"/>
      <c r="D22" s="98" t="s">
        <v>1</v>
      </c>
      <c r="E22" s="98" t="s">
        <v>2</v>
      </c>
      <c r="F22" s="98" t="s">
        <v>3</v>
      </c>
      <c r="G22" s="98" t="s">
        <v>4</v>
      </c>
      <c r="H22" s="98" t="s">
        <v>5</v>
      </c>
      <c r="I22" s="98" t="s">
        <v>6</v>
      </c>
      <c r="J22" s="98" t="s">
        <v>7</v>
      </c>
      <c r="K22" s="162"/>
    </row>
    <row r="23" spans="1:11" s="100" customFormat="1">
      <c r="A23" s="164"/>
      <c r="B23" s="167" t="s">
        <v>41</v>
      </c>
      <c r="C23" s="168" t="s">
        <v>42</v>
      </c>
      <c r="D23" s="99" t="s">
        <v>9</v>
      </c>
      <c r="E23" s="99" t="s">
        <v>10</v>
      </c>
      <c r="F23" s="99" t="s">
        <v>11</v>
      </c>
      <c r="G23" s="99" t="s">
        <v>12</v>
      </c>
      <c r="H23" s="99" t="s">
        <v>13</v>
      </c>
      <c r="I23" s="99" t="s">
        <v>14</v>
      </c>
      <c r="J23" s="99" t="s">
        <v>15</v>
      </c>
      <c r="K23" s="163"/>
    </row>
    <row r="24" spans="1:11" s="100" customFormat="1">
      <c r="A24" s="169" t="s">
        <v>43</v>
      </c>
      <c r="B24" s="170" t="s">
        <v>17</v>
      </c>
      <c r="C24" s="171" t="s">
        <v>44</v>
      </c>
      <c r="D24" s="159" t="s">
        <v>20</v>
      </c>
      <c r="E24" s="159" t="s">
        <v>20</v>
      </c>
      <c r="F24" s="159" t="s">
        <v>20</v>
      </c>
      <c r="G24" s="159">
        <v>0</v>
      </c>
      <c r="H24" s="159" t="s">
        <v>20</v>
      </c>
      <c r="I24" s="159" t="s">
        <v>20</v>
      </c>
      <c r="J24" s="159" t="s">
        <v>20</v>
      </c>
      <c r="K24" s="159">
        <v>0</v>
      </c>
    </row>
    <row r="25" spans="1:11" s="100" customFormat="1">
      <c r="A25" s="98" t="s">
        <v>43</v>
      </c>
      <c r="B25" s="173"/>
      <c r="C25" s="174" t="s">
        <v>45</v>
      </c>
      <c r="D25" s="160">
        <f>SUM(D24)</f>
        <v>0</v>
      </c>
      <c r="E25" s="160">
        <f t="shared" ref="E25:J25" si="3">SUM(E24)</f>
        <v>0</v>
      </c>
      <c r="F25" s="160">
        <f t="shared" si="3"/>
        <v>0</v>
      </c>
      <c r="G25" s="160">
        <f t="shared" si="3"/>
        <v>0</v>
      </c>
      <c r="H25" s="160">
        <f t="shared" si="3"/>
        <v>0</v>
      </c>
      <c r="I25" s="160">
        <f t="shared" si="3"/>
        <v>0</v>
      </c>
      <c r="J25" s="160">
        <f t="shared" si="3"/>
        <v>0</v>
      </c>
      <c r="K25" s="160">
        <v>0</v>
      </c>
    </row>
    <row r="26" spans="1:11" s="100" customFormat="1">
      <c r="C26" s="175"/>
    </row>
    <row r="27" spans="1:11" s="100" customFormat="1">
      <c r="A27" s="164"/>
      <c r="B27" s="165"/>
      <c r="C27" s="166"/>
      <c r="D27" s="98" t="s">
        <v>1</v>
      </c>
      <c r="E27" s="98" t="s">
        <v>2</v>
      </c>
      <c r="F27" s="98" t="s">
        <v>3</v>
      </c>
      <c r="G27" s="98" t="s">
        <v>4</v>
      </c>
      <c r="H27" s="98" t="s">
        <v>5</v>
      </c>
      <c r="I27" s="98" t="s">
        <v>6</v>
      </c>
      <c r="J27" s="98" t="s">
        <v>7</v>
      </c>
      <c r="K27" s="162"/>
    </row>
    <row r="28" spans="1:11" s="100" customFormat="1" ht="27.6">
      <c r="A28" s="164"/>
      <c r="B28" s="167" t="s">
        <v>46</v>
      </c>
      <c r="C28" s="168" t="s">
        <v>47</v>
      </c>
      <c r="D28" s="99" t="s">
        <v>9</v>
      </c>
      <c r="E28" s="99" t="s">
        <v>10</v>
      </c>
      <c r="F28" s="99" t="s">
        <v>11</v>
      </c>
      <c r="G28" s="99" t="s">
        <v>12</v>
      </c>
      <c r="H28" s="99" t="s">
        <v>13</v>
      </c>
      <c r="I28" s="99" t="s">
        <v>14</v>
      </c>
      <c r="J28" s="99" t="s">
        <v>15</v>
      </c>
      <c r="K28" s="163"/>
    </row>
    <row r="29" spans="1:11" s="100" customFormat="1">
      <c r="A29" s="169" t="s">
        <v>48</v>
      </c>
      <c r="B29" s="170" t="s">
        <v>21</v>
      </c>
      <c r="C29" s="171" t="s">
        <v>49</v>
      </c>
      <c r="D29" s="159" t="s">
        <v>20</v>
      </c>
      <c r="E29" s="159" t="s">
        <v>20</v>
      </c>
      <c r="F29" s="159" t="s">
        <v>20</v>
      </c>
      <c r="G29" s="159">
        <v>0</v>
      </c>
      <c r="H29" s="159" t="s">
        <v>20</v>
      </c>
      <c r="I29" s="159" t="s">
        <v>20</v>
      </c>
      <c r="J29" s="159" t="s">
        <v>20</v>
      </c>
      <c r="K29" s="159">
        <f>D29+E29+F29+G29+H29+I29+J29</f>
        <v>0</v>
      </c>
    </row>
    <row r="30" spans="1:11" s="100" customFormat="1">
      <c r="A30" s="172"/>
      <c r="B30" s="170" t="s">
        <v>23</v>
      </c>
      <c r="C30" s="171" t="s">
        <v>50</v>
      </c>
      <c r="D30" s="159" t="s">
        <v>20</v>
      </c>
      <c r="E30" s="159" t="s">
        <v>20</v>
      </c>
      <c r="F30" s="159">
        <v>3400</v>
      </c>
      <c r="G30" s="159">
        <v>0</v>
      </c>
      <c r="H30" s="159" t="s">
        <v>20</v>
      </c>
      <c r="I30" s="159" t="s">
        <v>20</v>
      </c>
      <c r="J30" s="159" t="s">
        <v>20</v>
      </c>
      <c r="K30" s="159">
        <f>D30+E30+F30+G30+H30+I30+J30</f>
        <v>3400</v>
      </c>
    </row>
    <row r="31" spans="1:11" s="100" customFormat="1" ht="27.6">
      <c r="A31" s="98" t="s">
        <v>48</v>
      </c>
      <c r="B31" s="173"/>
      <c r="C31" s="174" t="s">
        <v>51</v>
      </c>
      <c r="D31" s="160">
        <f>SUM(D29:D30)</f>
        <v>0</v>
      </c>
      <c r="E31" s="160">
        <f t="shared" ref="E31:J31" si="4">SUM(E29:E30)</f>
        <v>0</v>
      </c>
      <c r="F31" s="160">
        <f t="shared" si="4"/>
        <v>3400</v>
      </c>
      <c r="G31" s="160">
        <f t="shared" si="4"/>
        <v>0</v>
      </c>
      <c r="H31" s="160">
        <f t="shared" si="4"/>
        <v>0</v>
      </c>
      <c r="I31" s="160">
        <f t="shared" si="4"/>
        <v>0</v>
      </c>
      <c r="J31" s="160">
        <f t="shared" si="4"/>
        <v>0</v>
      </c>
      <c r="K31" s="160">
        <f>D31+E31+F31+G31+H31+I31+J31</f>
        <v>3400</v>
      </c>
    </row>
    <row r="32" spans="1:11" s="100" customFormat="1">
      <c r="C32" s="175"/>
    </row>
    <row r="33" spans="1:11" s="100" customFormat="1">
      <c r="A33" s="164"/>
      <c r="B33" s="165"/>
      <c r="C33" s="166"/>
      <c r="D33" s="98" t="s">
        <v>1</v>
      </c>
      <c r="E33" s="98" t="s">
        <v>2</v>
      </c>
      <c r="F33" s="98" t="s">
        <v>3</v>
      </c>
      <c r="G33" s="98" t="s">
        <v>4</v>
      </c>
      <c r="H33" s="98" t="s">
        <v>5</v>
      </c>
      <c r="I33" s="98" t="s">
        <v>6</v>
      </c>
      <c r="J33" s="98" t="s">
        <v>7</v>
      </c>
      <c r="K33" s="162"/>
    </row>
    <row r="34" spans="1:11" s="100" customFormat="1">
      <c r="A34" s="164"/>
      <c r="B34" s="167" t="s">
        <v>33</v>
      </c>
      <c r="C34" s="168" t="s">
        <v>52</v>
      </c>
      <c r="D34" s="99" t="s">
        <v>9</v>
      </c>
      <c r="E34" s="99" t="s">
        <v>10</v>
      </c>
      <c r="F34" s="99" t="s">
        <v>11</v>
      </c>
      <c r="G34" s="99" t="s">
        <v>12</v>
      </c>
      <c r="H34" s="99" t="s">
        <v>13</v>
      </c>
      <c r="I34" s="99" t="s">
        <v>14</v>
      </c>
      <c r="J34" s="99" t="s">
        <v>15</v>
      </c>
      <c r="K34" s="163"/>
    </row>
    <row r="35" spans="1:11" s="100" customFormat="1">
      <c r="A35" s="169" t="s">
        <v>53</v>
      </c>
      <c r="B35" s="170" t="s">
        <v>21</v>
      </c>
      <c r="C35" s="171" t="s">
        <v>54</v>
      </c>
      <c r="D35" s="159" t="s">
        <v>20</v>
      </c>
      <c r="E35" s="159" t="s">
        <v>20</v>
      </c>
      <c r="F35" s="159" t="s">
        <v>20</v>
      </c>
      <c r="G35" s="159">
        <v>6000</v>
      </c>
      <c r="H35" s="159" t="s">
        <v>20</v>
      </c>
      <c r="I35" s="159" t="s">
        <v>20</v>
      </c>
      <c r="J35" s="159" t="s">
        <v>20</v>
      </c>
      <c r="K35" s="159">
        <f>D35+E35+F35+G35+H35+I35+J35</f>
        <v>6000</v>
      </c>
    </row>
    <row r="36" spans="1:11" s="100" customFormat="1">
      <c r="A36" s="98" t="s">
        <v>53</v>
      </c>
      <c r="B36" s="173"/>
      <c r="C36" s="174" t="s">
        <v>55</v>
      </c>
      <c r="D36" s="160">
        <f>SUM(D35)</f>
        <v>0</v>
      </c>
      <c r="E36" s="160">
        <f t="shared" ref="E36:J36" si="5">SUM(E35)</f>
        <v>0</v>
      </c>
      <c r="F36" s="160">
        <f t="shared" si="5"/>
        <v>0</v>
      </c>
      <c r="G36" s="160">
        <f t="shared" si="5"/>
        <v>6000</v>
      </c>
      <c r="H36" s="160">
        <f t="shared" si="5"/>
        <v>0</v>
      </c>
      <c r="I36" s="160">
        <f t="shared" si="5"/>
        <v>0</v>
      </c>
      <c r="J36" s="160">
        <f t="shared" si="5"/>
        <v>0</v>
      </c>
      <c r="K36" s="160">
        <f>D36+E36+F36+G36+H36+I36+J36</f>
        <v>6000</v>
      </c>
    </row>
    <row r="37" spans="1:11" s="100" customFormat="1">
      <c r="C37" s="175"/>
    </row>
    <row r="38" spans="1:11" s="100" customFormat="1">
      <c r="A38" s="164"/>
      <c r="B38" s="165"/>
      <c r="C38" s="166"/>
      <c r="D38" s="98" t="s">
        <v>1</v>
      </c>
      <c r="E38" s="98" t="s">
        <v>2</v>
      </c>
      <c r="F38" s="98" t="s">
        <v>3</v>
      </c>
      <c r="G38" s="98" t="s">
        <v>4</v>
      </c>
      <c r="H38" s="98" t="s">
        <v>5</v>
      </c>
      <c r="I38" s="98" t="s">
        <v>6</v>
      </c>
      <c r="J38" s="98" t="s">
        <v>7</v>
      </c>
      <c r="K38" s="162"/>
    </row>
    <row r="39" spans="1:11" s="100" customFormat="1" ht="27.6">
      <c r="A39" s="164"/>
      <c r="B39" s="167" t="s">
        <v>56</v>
      </c>
      <c r="C39" s="168" t="s">
        <v>57</v>
      </c>
      <c r="D39" s="99" t="s">
        <v>9</v>
      </c>
      <c r="E39" s="99" t="s">
        <v>10</v>
      </c>
      <c r="F39" s="99" t="s">
        <v>11</v>
      </c>
      <c r="G39" s="99" t="s">
        <v>12</v>
      </c>
      <c r="H39" s="99" t="s">
        <v>13</v>
      </c>
      <c r="I39" s="99" t="s">
        <v>14</v>
      </c>
      <c r="J39" s="99" t="s">
        <v>15</v>
      </c>
      <c r="K39" s="163"/>
    </row>
    <row r="40" spans="1:11" s="100" customFormat="1" ht="27.6">
      <c r="A40" s="169" t="s">
        <v>58</v>
      </c>
      <c r="B40" s="170" t="s">
        <v>31</v>
      </c>
      <c r="C40" s="171" t="s">
        <v>59</v>
      </c>
      <c r="D40" s="159" t="s">
        <v>20</v>
      </c>
      <c r="E40" s="159" t="s">
        <v>20</v>
      </c>
      <c r="F40" s="159" t="s">
        <v>20</v>
      </c>
      <c r="G40" s="159">
        <v>5000</v>
      </c>
      <c r="H40" s="159" t="s">
        <v>20</v>
      </c>
      <c r="I40" s="159" t="s">
        <v>20</v>
      </c>
      <c r="J40" s="159" t="s">
        <v>20</v>
      </c>
      <c r="K40" s="159">
        <f>D40+E40+F40+G40+H40+I40+J40</f>
        <v>5000</v>
      </c>
    </row>
    <row r="41" spans="1:11" s="100" customFormat="1" ht="27.6">
      <c r="A41" s="98" t="s">
        <v>58</v>
      </c>
      <c r="B41" s="173"/>
      <c r="C41" s="174" t="s">
        <v>60</v>
      </c>
      <c r="D41" s="160">
        <f>SUM(D40)</f>
        <v>0</v>
      </c>
      <c r="E41" s="160">
        <f t="shared" ref="E41:J41" si="6">SUM(E40)</f>
        <v>0</v>
      </c>
      <c r="F41" s="160">
        <f t="shared" si="6"/>
        <v>0</v>
      </c>
      <c r="G41" s="160">
        <f t="shared" si="6"/>
        <v>5000</v>
      </c>
      <c r="H41" s="160">
        <f t="shared" si="6"/>
        <v>0</v>
      </c>
      <c r="I41" s="160">
        <f t="shared" si="6"/>
        <v>0</v>
      </c>
      <c r="J41" s="160">
        <f t="shared" si="6"/>
        <v>0</v>
      </c>
      <c r="K41" s="160">
        <f>D41+E41+F41+G41+H41+I41+J41</f>
        <v>5000</v>
      </c>
    </row>
    <row r="42" spans="1:11" s="100" customFormat="1">
      <c r="C42" s="175"/>
    </row>
    <row r="43" spans="1:11" s="100" customFormat="1">
      <c r="A43" s="164"/>
      <c r="B43" s="165"/>
      <c r="C43" s="166"/>
      <c r="D43" s="98" t="s">
        <v>1</v>
      </c>
      <c r="E43" s="98" t="s">
        <v>2</v>
      </c>
      <c r="F43" s="98" t="s">
        <v>3</v>
      </c>
      <c r="G43" s="98" t="s">
        <v>4</v>
      </c>
      <c r="H43" s="98" t="s">
        <v>5</v>
      </c>
      <c r="I43" s="98" t="s">
        <v>6</v>
      </c>
      <c r="J43" s="98" t="s">
        <v>7</v>
      </c>
      <c r="K43" s="162"/>
    </row>
    <row r="44" spans="1:11" s="100" customFormat="1" ht="27.6">
      <c r="A44" s="164"/>
      <c r="B44" s="167" t="s">
        <v>61</v>
      </c>
      <c r="C44" s="168" t="s">
        <v>62</v>
      </c>
      <c r="D44" s="99" t="s">
        <v>9</v>
      </c>
      <c r="E44" s="99" t="s">
        <v>10</v>
      </c>
      <c r="F44" s="99" t="s">
        <v>11</v>
      </c>
      <c r="G44" s="99" t="s">
        <v>12</v>
      </c>
      <c r="H44" s="99" t="s">
        <v>13</v>
      </c>
      <c r="I44" s="99" t="s">
        <v>14</v>
      </c>
      <c r="J44" s="99" t="s">
        <v>15</v>
      </c>
      <c r="K44" s="163"/>
    </row>
    <row r="45" spans="1:11" s="100" customFormat="1">
      <c r="A45" s="169" t="s">
        <v>63</v>
      </c>
      <c r="B45" s="170" t="s">
        <v>21</v>
      </c>
      <c r="C45" s="171" t="s">
        <v>64</v>
      </c>
      <c r="D45" s="159" t="s">
        <v>20</v>
      </c>
      <c r="E45" s="159" t="s">
        <v>20</v>
      </c>
      <c r="F45" s="159" t="s">
        <v>20</v>
      </c>
      <c r="G45" s="159">
        <v>50000</v>
      </c>
      <c r="H45" s="159" t="s">
        <v>20</v>
      </c>
      <c r="I45" s="159" t="s">
        <v>20</v>
      </c>
      <c r="J45" s="159" t="s">
        <v>20</v>
      </c>
      <c r="K45" s="159">
        <f>D45+E45+F45+G45+H45+I45+J45</f>
        <v>50000</v>
      </c>
    </row>
    <row r="46" spans="1:11" s="100" customFormat="1">
      <c r="A46" s="172"/>
      <c r="B46" s="170" t="s">
        <v>23</v>
      </c>
      <c r="C46" s="171" t="s">
        <v>65</v>
      </c>
      <c r="D46" s="159" t="s">
        <v>20</v>
      </c>
      <c r="E46" s="159" t="s">
        <v>20</v>
      </c>
      <c r="F46" s="159" t="s">
        <v>20</v>
      </c>
      <c r="G46" s="159">
        <v>100000</v>
      </c>
      <c r="H46" s="159" t="s">
        <v>20</v>
      </c>
      <c r="I46" s="159" t="s">
        <v>20</v>
      </c>
      <c r="J46" s="159" t="s">
        <v>20</v>
      </c>
      <c r="K46" s="159">
        <f>D46+E46+F46+G46+H46+I46+J46</f>
        <v>100000</v>
      </c>
    </row>
    <row r="47" spans="1:11" s="100" customFormat="1" ht="27.6">
      <c r="A47" s="98" t="s">
        <v>63</v>
      </c>
      <c r="B47" s="173"/>
      <c r="C47" s="174" t="s">
        <v>66</v>
      </c>
      <c r="D47" s="160">
        <f>SUM(D45:D46)</f>
        <v>0</v>
      </c>
      <c r="E47" s="160">
        <f t="shared" ref="E47:J47" si="7">SUM(E45:E46)</f>
        <v>0</v>
      </c>
      <c r="F47" s="160">
        <f t="shared" si="7"/>
        <v>0</v>
      </c>
      <c r="G47" s="160">
        <f t="shared" si="7"/>
        <v>150000</v>
      </c>
      <c r="H47" s="160">
        <f t="shared" si="7"/>
        <v>0</v>
      </c>
      <c r="I47" s="160">
        <f t="shared" si="7"/>
        <v>0</v>
      </c>
      <c r="J47" s="160">
        <f t="shared" si="7"/>
        <v>0</v>
      </c>
      <c r="K47" s="160">
        <f>D47+E47+F47+G47+H47+I47+J47</f>
        <v>150000</v>
      </c>
    </row>
    <row r="48" spans="1:11" s="100" customFormat="1">
      <c r="C48" s="175"/>
    </row>
    <row r="49" spans="1:13" s="100" customFormat="1" ht="27.6">
      <c r="B49" s="167" t="s">
        <v>222</v>
      </c>
      <c r="C49" s="168" t="s">
        <v>223</v>
      </c>
      <c r="D49" s="99" t="s">
        <v>9</v>
      </c>
      <c r="E49" s="99" t="s">
        <v>10</v>
      </c>
      <c r="F49" s="99" t="s">
        <v>11</v>
      </c>
      <c r="G49" s="99" t="s">
        <v>12</v>
      </c>
      <c r="H49" s="99" t="s">
        <v>13</v>
      </c>
      <c r="I49" s="99" t="s">
        <v>14</v>
      </c>
      <c r="J49" s="99" t="s">
        <v>15</v>
      </c>
      <c r="K49" s="163"/>
    </row>
    <row r="50" spans="1:13" s="100" customFormat="1">
      <c r="B50" s="170" t="s">
        <v>21</v>
      </c>
      <c r="C50" s="171" t="s">
        <v>224</v>
      </c>
      <c r="D50" s="159" t="s">
        <v>20</v>
      </c>
      <c r="E50" s="159" t="s">
        <v>20</v>
      </c>
      <c r="F50" s="159" t="s">
        <v>20</v>
      </c>
      <c r="G50" s="159">
        <v>100000</v>
      </c>
      <c r="H50" s="159" t="s">
        <v>20</v>
      </c>
      <c r="I50" s="159" t="s">
        <v>20</v>
      </c>
      <c r="J50" s="159" t="s">
        <v>20</v>
      </c>
      <c r="K50" s="159">
        <f>D50+E50+F50+G50+H50+I50+J50</f>
        <v>100000</v>
      </c>
    </row>
    <row r="51" spans="1:13" s="100" customFormat="1" ht="27.6">
      <c r="B51" s="173"/>
      <c r="C51" s="174" t="s">
        <v>225</v>
      </c>
      <c r="D51" s="160">
        <f t="shared" ref="D51:J51" si="8">SUM(D49:D50)</f>
        <v>0</v>
      </c>
      <c r="E51" s="160">
        <f t="shared" si="8"/>
        <v>0</v>
      </c>
      <c r="F51" s="160">
        <f t="shared" si="8"/>
        <v>0</v>
      </c>
      <c r="G51" s="160">
        <f t="shared" si="8"/>
        <v>100000</v>
      </c>
      <c r="H51" s="160">
        <f t="shared" si="8"/>
        <v>0</v>
      </c>
      <c r="I51" s="160">
        <f t="shared" si="8"/>
        <v>0</v>
      </c>
      <c r="J51" s="160">
        <f t="shared" si="8"/>
        <v>0</v>
      </c>
      <c r="K51" s="160">
        <f>D51+E51+F51+G51+H51+I51+J51</f>
        <v>100000</v>
      </c>
    </row>
    <row r="52" spans="1:13" s="100" customFormat="1">
      <c r="C52" s="175"/>
    </row>
    <row r="53" spans="1:13" s="100" customFormat="1" ht="27.6">
      <c r="A53" s="164"/>
      <c r="B53" s="167" t="s">
        <v>67</v>
      </c>
      <c r="C53" s="168" t="s">
        <v>68</v>
      </c>
      <c r="D53" s="99" t="s">
        <v>9</v>
      </c>
      <c r="E53" s="99" t="s">
        <v>10</v>
      </c>
      <c r="F53" s="99" t="s">
        <v>11</v>
      </c>
      <c r="G53" s="99" t="s">
        <v>12</v>
      </c>
      <c r="H53" s="99" t="s">
        <v>13</v>
      </c>
      <c r="I53" s="99" t="s">
        <v>14</v>
      </c>
      <c r="J53" s="99" t="s">
        <v>15</v>
      </c>
      <c r="K53" s="163"/>
      <c r="M53" s="100" t="s">
        <v>92</v>
      </c>
    </row>
    <row r="54" spans="1:13" s="100" customFormat="1" ht="41.4">
      <c r="A54" s="169" t="s">
        <v>69</v>
      </c>
      <c r="B54" s="170" t="s">
        <v>21</v>
      </c>
      <c r="C54" s="171" t="s">
        <v>70</v>
      </c>
      <c r="D54" s="159" t="s">
        <v>20</v>
      </c>
      <c r="E54" s="159" t="s">
        <v>20</v>
      </c>
      <c r="F54" s="159" t="s">
        <v>20</v>
      </c>
      <c r="G54" s="159">
        <v>62000</v>
      </c>
      <c r="H54" s="159" t="s">
        <v>20</v>
      </c>
      <c r="I54" s="159" t="s">
        <v>20</v>
      </c>
      <c r="J54" s="159" t="s">
        <v>20</v>
      </c>
      <c r="K54" s="159">
        <f>D54+E54+F54+G54+H54+I54+J54</f>
        <v>62000</v>
      </c>
    </row>
    <row r="55" spans="1:13" s="100" customFormat="1" ht="27.6">
      <c r="A55" s="98" t="s">
        <v>69</v>
      </c>
      <c r="B55" s="173"/>
      <c r="C55" s="174" t="s">
        <v>71</v>
      </c>
      <c r="D55" s="160">
        <f>SUM(D54)</f>
        <v>0</v>
      </c>
      <c r="E55" s="160">
        <f t="shared" ref="E55:J55" si="9">SUM(E54)</f>
        <v>0</v>
      </c>
      <c r="F55" s="160">
        <f t="shared" si="9"/>
        <v>0</v>
      </c>
      <c r="G55" s="160">
        <f t="shared" si="9"/>
        <v>62000</v>
      </c>
      <c r="H55" s="160">
        <f t="shared" si="9"/>
        <v>0</v>
      </c>
      <c r="I55" s="160">
        <f t="shared" si="9"/>
        <v>0</v>
      </c>
      <c r="J55" s="160">
        <f t="shared" si="9"/>
        <v>0</v>
      </c>
      <c r="K55" s="160">
        <f>D55+E55+F55+G55+H55+I55+J55</f>
        <v>62000</v>
      </c>
    </row>
    <row r="56" spans="1:13" s="100" customFormat="1">
      <c r="C56" s="175"/>
    </row>
    <row r="57" spans="1:13" s="100" customFormat="1">
      <c r="A57" s="164"/>
      <c r="B57" s="165"/>
      <c r="C57" s="166"/>
      <c r="D57" s="98" t="s">
        <v>1</v>
      </c>
      <c r="E57" s="98" t="s">
        <v>2</v>
      </c>
      <c r="F57" s="98" t="s">
        <v>3</v>
      </c>
      <c r="G57" s="98" t="s">
        <v>4</v>
      </c>
      <c r="H57" s="98" t="s">
        <v>5</v>
      </c>
      <c r="I57" s="98" t="s">
        <v>6</v>
      </c>
      <c r="J57" s="98" t="s">
        <v>7</v>
      </c>
      <c r="K57" s="162"/>
    </row>
    <row r="58" spans="1:13" s="100" customFormat="1">
      <c r="A58" s="164"/>
      <c r="B58" s="167" t="s">
        <v>72</v>
      </c>
      <c r="C58" s="168" t="s">
        <v>73</v>
      </c>
      <c r="D58" s="99" t="s">
        <v>9</v>
      </c>
      <c r="E58" s="99" t="s">
        <v>10</v>
      </c>
      <c r="F58" s="99" t="s">
        <v>11</v>
      </c>
      <c r="G58" s="99" t="s">
        <v>12</v>
      </c>
      <c r="H58" s="99" t="s">
        <v>13</v>
      </c>
      <c r="I58" s="99" t="s">
        <v>14</v>
      </c>
      <c r="J58" s="99" t="s">
        <v>15</v>
      </c>
      <c r="K58" s="163"/>
    </row>
    <row r="59" spans="1:13" s="100" customFormat="1">
      <c r="A59" s="169" t="s">
        <v>74</v>
      </c>
      <c r="B59" s="170" t="s">
        <v>17</v>
      </c>
      <c r="C59" s="171" t="s">
        <v>75</v>
      </c>
      <c r="D59" s="159" t="s">
        <v>20</v>
      </c>
      <c r="E59" s="159" t="s">
        <v>20</v>
      </c>
      <c r="F59" s="159" t="s">
        <v>20</v>
      </c>
      <c r="G59" s="159" t="s">
        <v>20</v>
      </c>
      <c r="H59" s="159" t="s">
        <v>20</v>
      </c>
      <c r="I59" s="159" t="s">
        <v>20</v>
      </c>
      <c r="J59" s="159">
        <v>108919</v>
      </c>
      <c r="K59" s="159">
        <f>D59+E59+F59+G59+H59+I59+J59</f>
        <v>108919</v>
      </c>
    </row>
    <row r="60" spans="1:13" s="100" customFormat="1">
      <c r="A60" s="172"/>
      <c r="B60" s="170" t="s">
        <v>21</v>
      </c>
      <c r="C60" s="171" t="s">
        <v>76</v>
      </c>
      <c r="D60" s="159" t="s">
        <v>20</v>
      </c>
      <c r="E60" s="159" t="s">
        <v>20</v>
      </c>
      <c r="F60" s="159" t="s">
        <v>20</v>
      </c>
      <c r="G60" s="159" t="s">
        <v>20</v>
      </c>
      <c r="H60" s="159" t="s">
        <v>20</v>
      </c>
      <c r="I60" s="159" t="s">
        <v>20</v>
      </c>
      <c r="J60" s="159">
        <f>100000-100000</f>
        <v>0</v>
      </c>
      <c r="K60" s="159">
        <f>D60+E60+F60+G60+H60+I60+J60</f>
        <v>0</v>
      </c>
    </row>
    <row r="61" spans="1:13" s="100" customFormat="1">
      <c r="A61" s="172"/>
      <c r="B61" s="170" t="s">
        <v>23</v>
      </c>
      <c r="C61" s="171" t="s">
        <v>77</v>
      </c>
      <c r="D61" s="159" t="s">
        <v>20</v>
      </c>
      <c r="E61" s="159" t="s">
        <v>20</v>
      </c>
      <c r="F61" s="159" t="s">
        <v>20</v>
      </c>
      <c r="G61" s="159" t="s">
        <v>20</v>
      </c>
      <c r="H61" s="159" t="s">
        <v>20</v>
      </c>
      <c r="I61" s="159" t="s">
        <v>20</v>
      </c>
      <c r="J61" s="159">
        <v>70000</v>
      </c>
      <c r="K61" s="159">
        <f>D61+E61+F61+G61+H61+I61+J61</f>
        <v>70000</v>
      </c>
    </row>
    <row r="62" spans="1:13" s="100" customFormat="1">
      <c r="A62" s="98" t="s">
        <v>74</v>
      </c>
      <c r="B62" s="173"/>
      <c r="C62" s="174" t="s">
        <v>78</v>
      </c>
      <c r="D62" s="160">
        <f>SUM(D59:D61)</f>
        <v>0</v>
      </c>
      <c r="E62" s="160">
        <f t="shared" ref="E62:J62" si="10">SUM(E59:E61)</f>
        <v>0</v>
      </c>
      <c r="F62" s="160">
        <f t="shared" si="10"/>
        <v>0</v>
      </c>
      <c r="G62" s="160">
        <f t="shared" si="10"/>
        <v>0</v>
      </c>
      <c r="H62" s="160">
        <f t="shared" si="10"/>
        <v>0</v>
      </c>
      <c r="I62" s="160">
        <f t="shared" si="10"/>
        <v>0</v>
      </c>
      <c r="J62" s="160">
        <f t="shared" si="10"/>
        <v>178919</v>
      </c>
      <c r="K62" s="160">
        <f>D62+E62+F62+G62+H62+I62+J62</f>
        <v>178919</v>
      </c>
    </row>
    <row r="63" spans="1:13" s="100" customFormat="1">
      <c r="C63" s="175"/>
    </row>
    <row r="64" spans="1:13" s="100" customFormat="1">
      <c r="A64" s="178"/>
      <c r="B64" s="179"/>
      <c r="C64" s="180"/>
      <c r="D64" s="102"/>
      <c r="E64" s="102"/>
      <c r="F64" s="102"/>
      <c r="G64" s="102"/>
      <c r="H64" s="102"/>
      <c r="I64" s="102"/>
      <c r="J64" s="102"/>
      <c r="K64" s="102"/>
    </row>
    <row r="65" spans="1:11" s="100" customFormat="1">
      <c r="A65" s="178"/>
      <c r="B65" s="278" t="s">
        <v>79</v>
      </c>
      <c r="C65" s="278"/>
      <c r="D65" s="161">
        <f>D62+D55+D47+D41+D36+D31+D25+D20+D14+D51</f>
        <v>262375.34999999998</v>
      </c>
      <c r="E65" s="161">
        <f t="shared" ref="E65:K65" si="11">E62+E55+E47+E41+E36+E31+E25+E20+E14+E51</f>
        <v>1163777.46</v>
      </c>
      <c r="F65" s="161">
        <f t="shared" si="11"/>
        <v>12504846.119999999</v>
      </c>
      <c r="G65" s="161">
        <f t="shared" si="11"/>
        <v>8363700</v>
      </c>
      <c r="H65" s="161">
        <f t="shared" si="11"/>
        <v>500</v>
      </c>
      <c r="I65" s="161">
        <f t="shared" si="11"/>
        <v>131176.07</v>
      </c>
      <c r="J65" s="161">
        <f t="shared" si="11"/>
        <v>301019</v>
      </c>
      <c r="K65" s="161">
        <f t="shared" si="11"/>
        <v>22727394</v>
      </c>
    </row>
    <row r="67" spans="1:11">
      <c r="D67" s="103"/>
      <c r="E67" s="103"/>
      <c r="F67" s="103"/>
      <c r="G67" s="103"/>
      <c r="H67" s="103"/>
      <c r="I67" s="103"/>
      <c r="J67" s="103"/>
      <c r="K67" s="103"/>
    </row>
    <row r="69" spans="1:11">
      <c r="D69" s="161">
        <v>262375.34999999998</v>
      </c>
      <c r="E69" s="161">
        <v>1163777.46</v>
      </c>
      <c r="F69" s="161">
        <v>12504846.119999999</v>
      </c>
      <c r="G69" s="161">
        <v>8363700</v>
      </c>
      <c r="H69" s="161">
        <v>500</v>
      </c>
      <c r="I69" s="161">
        <v>131176.07</v>
      </c>
      <c r="J69" s="161">
        <v>301019</v>
      </c>
      <c r="K69" s="161">
        <v>22727394</v>
      </c>
    </row>
    <row r="71" spans="1:11">
      <c r="D71" s="181">
        <f>D65-D69</f>
        <v>0</v>
      </c>
      <c r="E71" s="181">
        <f t="shared" ref="E71:K71" si="12">E65-E69</f>
        <v>0</v>
      </c>
      <c r="F71" s="181">
        <f t="shared" si="12"/>
        <v>0</v>
      </c>
      <c r="G71" s="181">
        <f t="shared" si="12"/>
        <v>0</v>
      </c>
      <c r="H71" s="181">
        <f t="shared" si="12"/>
        <v>0</v>
      </c>
      <c r="I71" s="181">
        <f t="shared" si="12"/>
        <v>0</v>
      </c>
      <c r="J71" s="181">
        <f t="shared" si="12"/>
        <v>0</v>
      </c>
      <c r="K71" s="181">
        <f t="shared" si="12"/>
        <v>0</v>
      </c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L26"/>
  <sheetViews>
    <sheetView zoomScale="70" zoomScaleNormal="70" workbookViewId="0">
      <selection activeCell="H2" sqref="H1:L65536"/>
    </sheetView>
  </sheetViews>
  <sheetFormatPr defaultColWidth="9.109375" defaultRowHeight="13.2"/>
  <cols>
    <col min="1" max="1" width="5.6640625" style="206" customWidth="1"/>
    <col min="2" max="2" width="6.109375" style="206" customWidth="1"/>
    <col min="3" max="3" width="67.44140625" style="207" customWidth="1"/>
    <col min="4" max="4" width="26.88671875" style="206" customWidth="1"/>
    <col min="5" max="5" width="19.109375" style="206" customWidth="1"/>
    <col min="6" max="6" width="16.44140625" style="206" customWidth="1"/>
    <col min="7" max="7" width="22.6640625" style="206" customWidth="1"/>
    <col min="8" max="8" width="14.6640625" style="206" customWidth="1"/>
    <col min="9" max="9" width="15.44140625" style="206" customWidth="1"/>
    <col min="10" max="10" width="16.5546875" style="206" customWidth="1"/>
    <col min="11" max="11" width="16.109375" style="206" customWidth="1"/>
    <col min="12" max="12" width="17.6640625" style="206" customWidth="1"/>
    <col min="13" max="16384" width="9.109375" style="206"/>
  </cols>
  <sheetData>
    <row r="1" spans="2:12" s="183" customFormat="1" ht="65.25" customHeight="1">
      <c r="B1" s="286" t="s">
        <v>90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2:12" s="183" customFormat="1" ht="5.25" customHeight="1">
      <c r="C2" s="184"/>
    </row>
    <row r="3" spans="2:12" s="186" customFormat="1" ht="75" customHeight="1">
      <c r="B3" s="280" t="s">
        <v>0</v>
      </c>
      <c r="C3" s="281"/>
      <c r="D3" s="185" t="s">
        <v>83</v>
      </c>
      <c r="E3" s="185" t="s">
        <v>84</v>
      </c>
      <c r="F3" s="185" t="s">
        <v>85</v>
      </c>
      <c r="G3" s="185" t="s">
        <v>86</v>
      </c>
      <c r="H3" s="185" t="s">
        <v>226</v>
      </c>
      <c r="I3" s="185" t="s">
        <v>235</v>
      </c>
      <c r="J3" s="185" t="s">
        <v>236</v>
      </c>
      <c r="K3" s="185" t="s">
        <v>237</v>
      </c>
      <c r="L3" s="185" t="s">
        <v>238</v>
      </c>
    </row>
    <row r="4" spans="2:12" s="186" customFormat="1" ht="36.75" customHeight="1">
      <c r="B4" s="282"/>
      <c r="C4" s="283"/>
      <c r="D4" s="187" t="s">
        <v>87</v>
      </c>
      <c r="E4" s="187" t="s">
        <v>88</v>
      </c>
      <c r="F4" s="187" t="s">
        <v>89</v>
      </c>
      <c r="G4" s="187" t="s">
        <v>82</v>
      </c>
      <c r="H4" s="187" t="s">
        <v>227</v>
      </c>
      <c r="I4" s="187" t="s">
        <v>229</v>
      </c>
      <c r="J4" s="187" t="s">
        <v>230</v>
      </c>
      <c r="K4" s="187" t="s">
        <v>231</v>
      </c>
      <c r="L4" s="187" t="s">
        <v>232</v>
      </c>
    </row>
    <row r="5" spans="2:12" s="186" customFormat="1" ht="13.8">
      <c r="B5" s="188"/>
      <c r="C5" s="189"/>
      <c r="D5" s="190" t="s">
        <v>82</v>
      </c>
      <c r="E5" s="191"/>
      <c r="F5" s="191"/>
      <c r="G5" s="192"/>
      <c r="H5" s="192"/>
      <c r="I5" s="192"/>
      <c r="J5" s="192"/>
      <c r="K5" s="192"/>
      <c r="L5" s="192"/>
    </row>
    <row r="6" spans="2:12" s="186" customFormat="1" ht="13.8">
      <c r="B6" s="193" t="s">
        <v>17</v>
      </c>
      <c r="C6" s="194" t="s">
        <v>18</v>
      </c>
      <c r="D6" s="195" t="s">
        <v>87</v>
      </c>
      <c r="E6" s="195" t="s">
        <v>88</v>
      </c>
      <c r="F6" s="195" t="s">
        <v>89</v>
      </c>
      <c r="G6" s="196"/>
      <c r="H6" s="196"/>
      <c r="I6" s="196"/>
      <c r="J6" s="196"/>
      <c r="K6" s="196"/>
      <c r="L6" s="196"/>
    </row>
    <row r="7" spans="2:12" s="186" customFormat="1" ht="13.8">
      <c r="B7" s="197" t="s">
        <v>23</v>
      </c>
      <c r="C7" s="198" t="s">
        <v>24</v>
      </c>
      <c r="D7" s="199">
        <v>41500</v>
      </c>
      <c r="E7" s="199" t="s">
        <v>20</v>
      </c>
      <c r="F7" s="199" t="s">
        <v>20</v>
      </c>
      <c r="G7" s="200">
        <f>D7+E7+F7</f>
        <v>41500</v>
      </c>
      <c r="H7" s="200">
        <v>0</v>
      </c>
      <c r="I7" s="200">
        <v>0</v>
      </c>
      <c r="J7" s="200">
        <v>0</v>
      </c>
      <c r="K7" s="200">
        <v>0</v>
      </c>
      <c r="L7" s="200">
        <f t="shared" ref="L7:L12" si="0">K7+J7+I7+H7</f>
        <v>0</v>
      </c>
    </row>
    <row r="8" spans="2:12" s="186" customFormat="1" ht="13.8">
      <c r="B8" s="197" t="s">
        <v>25</v>
      </c>
      <c r="C8" s="198" t="s">
        <v>26</v>
      </c>
      <c r="D8" s="199">
        <v>0</v>
      </c>
      <c r="E8" s="199">
        <v>0</v>
      </c>
      <c r="F8" s="199">
        <v>0</v>
      </c>
      <c r="G8" s="200">
        <f>D8+E8+F8</f>
        <v>0</v>
      </c>
      <c r="H8" s="199">
        <v>0</v>
      </c>
      <c r="I8" s="199">
        <v>0</v>
      </c>
      <c r="J8" s="199">
        <v>0</v>
      </c>
      <c r="K8" s="199">
        <v>0</v>
      </c>
      <c r="L8" s="200">
        <f t="shared" si="0"/>
        <v>0</v>
      </c>
    </row>
    <row r="9" spans="2:12" s="186" customFormat="1" ht="13.8">
      <c r="B9" s="197" t="s">
        <v>27</v>
      </c>
      <c r="C9" s="198" t="s">
        <v>28</v>
      </c>
      <c r="D9" s="199">
        <v>436300</v>
      </c>
      <c r="E9" s="199" t="s">
        <v>20</v>
      </c>
      <c r="F9" s="199">
        <v>0</v>
      </c>
      <c r="G9" s="200">
        <f>D9+E9+F9</f>
        <v>436300</v>
      </c>
      <c r="H9" s="200">
        <v>0</v>
      </c>
      <c r="I9" s="200">
        <v>0</v>
      </c>
      <c r="J9" s="200">
        <v>0</v>
      </c>
      <c r="K9" s="200">
        <v>0</v>
      </c>
      <c r="L9" s="200">
        <f t="shared" si="0"/>
        <v>0</v>
      </c>
    </row>
    <row r="10" spans="2:12" s="186" customFormat="1" ht="13.8">
      <c r="B10" s="197" t="s">
        <v>29</v>
      </c>
      <c r="C10" s="198" t="s">
        <v>30</v>
      </c>
      <c r="D10" s="199">
        <v>315156</v>
      </c>
      <c r="E10" s="199" t="s">
        <v>20</v>
      </c>
      <c r="F10" s="199" t="s">
        <v>20</v>
      </c>
      <c r="G10" s="200">
        <f>D10+E10+F10</f>
        <v>315156</v>
      </c>
      <c r="H10" s="200">
        <v>0</v>
      </c>
      <c r="I10" s="200">
        <v>0</v>
      </c>
      <c r="J10" s="200">
        <v>0</v>
      </c>
      <c r="K10" s="200">
        <v>0</v>
      </c>
      <c r="L10" s="200">
        <f t="shared" si="0"/>
        <v>0</v>
      </c>
    </row>
    <row r="11" spans="2:12" s="186" customFormat="1" ht="13.8">
      <c r="B11" s="197" t="s">
        <v>33</v>
      </c>
      <c r="C11" s="198" t="s">
        <v>34</v>
      </c>
      <c r="D11" s="199">
        <v>17000</v>
      </c>
      <c r="E11" s="199" t="s">
        <v>20</v>
      </c>
      <c r="F11" s="199" t="s">
        <v>20</v>
      </c>
      <c r="G11" s="200">
        <f>D11+E11+F11</f>
        <v>17000</v>
      </c>
      <c r="H11" s="200">
        <v>0</v>
      </c>
      <c r="I11" s="200">
        <v>0</v>
      </c>
      <c r="J11" s="200">
        <v>0</v>
      </c>
      <c r="K11" s="200">
        <v>0</v>
      </c>
      <c r="L11" s="200">
        <f t="shared" si="0"/>
        <v>0</v>
      </c>
    </row>
    <row r="12" spans="2:12" s="186" customFormat="1" ht="13.8">
      <c r="B12" s="201"/>
      <c r="C12" s="202" t="s">
        <v>35</v>
      </c>
      <c r="D12" s="203">
        <f t="shared" ref="D12:K12" si="1">SUM(D7:D11)</f>
        <v>809956</v>
      </c>
      <c r="E12" s="203">
        <f t="shared" si="1"/>
        <v>0</v>
      </c>
      <c r="F12" s="203">
        <f t="shared" si="1"/>
        <v>0</v>
      </c>
      <c r="G12" s="203">
        <f t="shared" si="1"/>
        <v>809956</v>
      </c>
      <c r="H12" s="203">
        <f t="shared" si="1"/>
        <v>0</v>
      </c>
      <c r="I12" s="203">
        <f t="shared" si="1"/>
        <v>0</v>
      </c>
      <c r="J12" s="203">
        <f t="shared" si="1"/>
        <v>0</v>
      </c>
      <c r="K12" s="203">
        <f t="shared" si="1"/>
        <v>0</v>
      </c>
      <c r="L12" s="203">
        <f t="shared" si="0"/>
        <v>0</v>
      </c>
    </row>
    <row r="13" spans="2:12" s="186" customFormat="1" ht="13.8">
      <c r="C13" s="204"/>
    </row>
    <row r="14" spans="2:12" s="186" customFormat="1" ht="27.6">
      <c r="B14" s="193" t="s">
        <v>25</v>
      </c>
      <c r="C14" s="194" t="s">
        <v>36</v>
      </c>
      <c r="D14" s="195" t="s">
        <v>87</v>
      </c>
      <c r="E14" s="195" t="s">
        <v>88</v>
      </c>
      <c r="F14" s="195" t="s">
        <v>89</v>
      </c>
      <c r="G14" s="196"/>
      <c r="H14" s="196"/>
      <c r="I14" s="196"/>
      <c r="J14" s="196"/>
      <c r="K14" s="196"/>
      <c r="L14" s="196"/>
    </row>
    <row r="15" spans="2:12" s="186" customFormat="1" ht="13.8">
      <c r="B15" s="197" t="s">
        <v>17</v>
      </c>
      <c r="C15" s="198" t="s">
        <v>38</v>
      </c>
      <c r="D15" s="199">
        <v>10000</v>
      </c>
      <c r="E15" s="199">
        <v>90000</v>
      </c>
      <c r="F15" s="199" t="s">
        <v>20</v>
      </c>
      <c r="G15" s="200">
        <f>D15+E15+F15</f>
        <v>100000</v>
      </c>
      <c r="H15" s="200">
        <v>0</v>
      </c>
      <c r="I15" s="200">
        <v>0</v>
      </c>
      <c r="J15" s="200">
        <v>0</v>
      </c>
      <c r="K15" s="200">
        <v>0</v>
      </c>
      <c r="L15" s="200">
        <f>K15+J15+I15+H15</f>
        <v>0</v>
      </c>
    </row>
    <row r="16" spans="2:12" s="186" customFormat="1" ht="13.8">
      <c r="B16" s="197" t="s">
        <v>21</v>
      </c>
      <c r="C16" s="198" t="s">
        <v>39</v>
      </c>
      <c r="D16" s="199">
        <v>4500</v>
      </c>
      <c r="E16" s="199" t="s">
        <v>20</v>
      </c>
      <c r="F16" s="199" t="s">
        <v>20</v>
      </c>
      <c r="G16" s="200">
        <f>D16+E16+F16</f>
        <v>4500</v>
      </c>
      <c r="H16" s="200">
        <v>0</v>
      </c>
      <c r="I16" s="200">
        <v>0</v>
      </c>
      <c r="J16" s="200">
        <v>0</v>
      </c>
      <c r="K16" s="200">
        <v>0</v>
      </c>
      <c r="L16" s="200">
        <f>K16+J16+I16+H16</f>
        <v>0</v>
      </c>
    </row>
    <row r="17" spans="2:12" s="186" customFormat="1" ht="27.6">
      <c r="B17" s="201"/>
      <c r="C17" s="202" t="s">
        <v>40</v>
      </c>
      <c r="D17" s="203">
        <f t="shared" ref="D17:K17" si="2">SUM(D15:D16)</f>
        <v>14500</v>
      </c>
      <c r="E17" s="203">
        <f t="shared" si="2"/>
        <v>90000</v>
      </c>
      <c r="F17" s="203">
        <f t="shared" si="2"/>
        <v>0</v>
      </c>
      <c r="G17" s="203">
        <f t="shared" si="2"/>
        <v>104500</v>
      </c>
      <c r="H17" s="203">
        <f t="shared" si="2"/>
        <v>0</v>
      </c>
      <c r="I17" s="203">
        <f t="shared" si="2"/>
        <v>0</v>
      </c>
      <c r="J17" s="203">
        <f t="shared" si="2"/>
        <v>0</v>
      </c>
      <c r="K17" s="203">
        <f t="shared" si="2"/>
        <v>0</v>
      </c>
      <c r="L17" s="203">
        <f>K17+J17+I17+H17</f>
        <v>0</v>
      </c>
    </row>
    <row r="18" spans="2:12" s="186" customFormat="1" ht="13.8">
      <c r="C18" s="204"/>
    </row>
    <row r="19" spans="2:12" s="186" customFormat="1" ht="13.8">
      <c r="B19" s="193" t="s">
        <v>72</v>
      </c>
      <c r="C19" s="194" t="s">
        <v>73</v>
      </c>
      <c r="D19" s="195" t="s">
        <v>87</v>
      </c>
      <c r="E19" s="195" t="s">
        <v>88</v>
      </c>
      <c r="F19" s="195" t="s">
        <v>89</v>
      </c>
      <c r="G19" s="196"/>
      <c r="H19" s="196"/>
      <c r="I19" s="196"/>
      <c r="J19" s="196"/>
      <c r="K19" s="196"/>
      <c r="L19" s="196"/>
    </row>
    <row r="20" spans="2:12" s="186" customFormat="1" ht="13.8">
      <c r="B20" s="197" t="s">
        <v>23</v>
      </c>
      <c r="C20" s="198" t="s">
        <v>77</v>
      </c>
      <c r="D20" s="199" t="s">
        <v>20</v>
      </c>
      <c r="E20" s="199" t="s">
        <v>20</v>
      </c>
      <c r="F20" s="199">
        <v>45000</v>
      </c>
      <c r="G20" s="200">
        <f>D20+E20+F20</f>
        <v>45000</v>
      </c>
      <c r="H20" s="200">
        <v>0</v>
      </c>
      <c r="I20" s="200">
        <v>0</v>
      </c>
      <c r="J20" s="200">
        <v>0</v>
      </c>
      <c r="K20" s="200">
        <v>0</v>
      </c>
      <c r="L20" s="200">
        <f>K20+J20+I20+H20</f>
        <v>0</v>
      </c>
    </row>
    <row r="21" spans="2:12" s="186" customFormat="1" ht="13.8">
      <c r="B21" s="201"/>
      <c r="C21" s="202" t="s">
        <v>78</v>
      </c>
      <c r="D21" s="203">
        <f t="shared" ref="D21:K21" si="3">SUM(D20)</f>
        <v>0</v>
      </c>
      <c r="E21" s="203">
        <f t="shared" si="3"/>
        <v>0</v>
      </c>
      <c r="F21" s="203">
        <f t="shared" si="3"/>
        <v>45000</v>
      </c>
      <c r="G21" s="203">
        <f t="shared" si="3"/>
        <v>45000</v>
      </c>
      <c r="H21" s="203">
        <f t="shared" si="3"/>
        <v>0</v>
      </c>
      <c r="I21" s="203">
        <f t="shared" si="3"/>
        <v>0</v>
      </c>
      <c r="J21" s="203">
        <f t="shared" si="3"/>
        <v>0</v>
      </c>
      <c r="K21" s="203">
        <f t="shared" si="3"/>
        <v>0</v>
      </c>
      <c r="L21" s="203">
        <f>K21+J21+I21+H21</f>
        <v>0</v>
      </c>
    </row>
    <row r="22" spans="2:12" s="186" customFormat="1" ht="13.8">
      <c r="C22" s="204"/>
    </row>
    <row r="23" spans="2:12" s="186" customFormat="1" ht="13.8">
      <c r="B23" s="284" t="s">
        <v>79</v>
      </c>
      <c r="C23" s="285"/>
      <c r="D23" s="205">
        <f t="shared" ref="D23:L23" si="4">D21+D17+D12</f>
        <v>824456</v>
      </c>
      <c r="E23" s="205">
        <f t="shared" si="4"/>
        <v>90000</v>
      </c>
      <c r="F23" s="205">
        <f t="shared" si="4"/>
        <v>45000</v>
      </c>
      <c r="G23" s="205">
        <f t="shared" si="4"/>
        <v>959456</v>
      </c>
      <c r="H23" s="205">
        <f t="shared" si="4"/>
        <v>0</v>
      </c>
      <c r="I23" s="205">
        <f t="shared" si="4"/>
        <v>0</v>
      </c>
      <c r="J23" s="205">
        <f t="shared" si="4"/>
        <v>0</v>
      </c>
      <c r="K23" s="205">
        <f t="shared" si="4"/>
        <v>0</v>
      </c>
      <c r="L23" s="205">
        <f t="shared" si="4"/>
        <v>0</v>
      </c>
    </row>
    <row r="25" spans="2:12">
      <c r="D25" s="207"/>
      <c r="E25" s="207"/>
      <c r="F25" s="207"/>
      <c r="G25" s="207"/>
      <c r="H25" s="207"/>
    </row>
    <row r="26" spans="2:12">
      <c r="D26" s="207"/>
      <c r="E26" s="207"/>
      <c r="F26" s="207"/>
      <c r="G26" s="207"/>
      <c r="H26" s="207"/>
    </row>
  </sheetData>
  <mergeCells count="3">
    <mergeCell ref="B3:C4"/>
    <mergeCell ref="B23:C23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view="pageBreakPreview" zoomScale="70" zoomScaleNormal="100" zoomScaleSheetLayoutView="70" workbookViewId="0">
      <selection activeCell="N23" sqref="N23"/>
    </sheetView>
  </sheetViews>
  <sheetFormatPr defaultColWidth="9.109375" defaultRowHeight="13.2"/>
  <cols>
    <col min="1" max="1" width="6" style="206" customWidth="1"/>
    <col min="2" max="2" width="3.5546875" style="206" customWidth="1"/>
    <col min="3" max="3" width="52.33203125" style="207" customWidth="1"/>
    <col min="4" max="4" width="21.5546875" style="206" customWidth="1"/>
    <col min="5" max="5" width="16.5546875" style="206" customWidth="1"/>
    <col min="6" max="6" width="17.5546875" style="206" customWidth="1"/>
    <col min="7" max="7" width="16.33203125" style="206" customWidth="1"/>
    <col min="8" max="8" width="14.6640625" style="206" customWidth="1"/>
    <col min="9" max="9" width="15.44140625" style="206" customWidth="1"/>
    <col min="10" max="10" width="16.5546875" style="206" customWidth="1"/>
    <col min="11" max="11" width="16.109375" style="206" customWidth="1"/>
    <col min="12" max="12" width="17.6640625" style="206" customWidth="1"/>
    <col min="13" max="13" width="3.5546875" style="206" customWidth="1"/>
    <col min="14" max="14" width="69.5546875" style="206" customWidth="1"/>
    <col min="15" max="16384" width="9.109375" style="206"/>
  </cols>
  <sheetData>
    <row r="1" spans="1:14" s="183" customFormat="1" ht="57.75" customHeight="1">
      <c r="A1" s="286" t="s">
        <v>91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08"/>
      <c r="N1" s="208"/>
    </row>
    <row r="2" spans="1:14" s="183" customFormat="1" ht="18" customHeight="1">
      <c r="A2" s="209"/>
      <c r="B2" s="210"/>
      <c r="C2" s="211"/>
      <c r="D2" s="212" t="s">
        <v>82</v>
      </c>
      <c r="E2" s="213"/>
      <c r="F2" s="213"/>
      <c r="G2" s="214" t="s">
        <v>82</v>
      </c>
      <c r="M2" s="209"/>
    </row>
    <row r="3" spans="1:14" s="215" customFormat="1" ht="55.2">
      <c r="B3" s="287" t="s">
        <v>0</v>
      </c>
      <c r="C3" s="288"/>
      <c r="D3" s="216" t="s">
        <v>83</v>
      </c>
      <c r="E3" s="216" t="s">
        <v>84</v>
      </c>
      <c r="F3" s="216" t="s">
        <v>85</v>
      </c>
      <c r="G3" s="216" t="s">
        <v>86</v>
      </c>
      <c r="H3" s="185" t="s">
        <v>226</v>
      </c>
      <c r="I3" s="185" t="s">
        <v>235</v>
      </c>
      <c r="J3" s="185" t="s">
        <v>236</v>
      </c>
      <c r="K3" s="185" t="s">
        <v>237</v>
      </c>
      <c r="L3" s="185" t="s">
        <v>238</v>
      </c>
    </row>
    <row r="4" spans="1:14" s="215" customFormat="1" ht="13.8">
      <c r="B4" s="289"/>
      <c r="C4" s="290"/>
      <c r="D4" s="217" t="s">
        <v>87</v>
      </c>
      <c r="E4" s="217" t="s">
        <v>88</v>
      </c>
      <c r="F4" s="217" t="s">
        <v>89</v>
      </c>
      <c r="G4" s="217" t="s">
        <v>82</v>
      </c>
      <c r="H4" s="187" t="s">
        <v>227</v>
      </c>
      <c r="I4" s="187" t="s">
        <v>229</v>
      </c>
      <c r="J4" s="187" t="s">
        <v>230</v>
      </c>
      <c r="K4" s="187" t="s">
        <v>231</v>
      </c>
      <c r="L4" s="187" t="s">
        <v>232</v>
      </c>
    </row>
    <row r="5" spans="1:14" s="215" customFormat="1" ht="13.8">
      <c r="A5" s="218"/>
      <c r="B5" s="219"/>
      <c r="C5" s="220"/>
      <c r="D5" s="221" t="s">
        <v>82</v>
      </c>
      <c r="E5" s="222"/>
      <c r="F5" s="222"/>
      <c r="G5" s="223"/>
      <c r="H5" s="192"/>
      <c r="I5" s="192"/>
      <c r="J5" s="192"/>
      <c r="K5" s="192"/>
      <c r="L5" s="192"/>
    </row>
    <row r="6" spans="1:14" s="215" customFormat="1" ht="13.8">
      <c r="A6" s="218"/>
      <c r="B6" s="224" t="s">
        <v>17</v>
      </c>
      <c r="C6" s="225" t="s">
        <v>18</v>
      </c>
      <c r="D6" s="226" t="s">
        <v>87</v>
      </c>
      <c r="E6" s="226" t="s">
        <v>88</v>
      </c>
      <c r="F6" s="226" t="s">
        <v>89</v>
      </c>
      <c r="G6" s="227"/>
      <c r="H6" s="196"/>
      <c r="I6" s="196"/>
      <c r="J6" s="196"/>
      <c r="K6" s="196"/>
      <c r="L6" s="196"/>
    </row>
    <row r="7" spans="1:14" s="215" customFormat="1" ht="26.4">
      <c r="A7" s="228" t="s">
        <v>16</v>
      </c>
      <c r="B7" s="229" t="s">
        <v>23</v>
      </c>
      <c r="C7" s="230" t="s">
        <v>24</v>
      </c>
      <c r="D7" s="231">
        <v>36500</v>
      </c>
      <c r="E7" s="231" t="s">
        <v>20</v>
      </c>
      <c r="F7" s="231" t="s">
        <v>20</v>
      </c>
      <c r="G7" s="232">
        <f>D7+E7+F7</f>
        <v>36500</v>
      </c>
      <c r="H7" s="200">
        <v>0</v>
      </c>
      <c r="I7" s="200">
        <v>0</v>
      </c>
      <c r="J7" s="200">
        <v>0</v>
      </c>
      <c r="K7" s="200">
        <v>0</v>
      </c>
      <c r="L7" s="200">
        <f t="shared" ref="L7:L12" si="0">K7+J7+I7+H7</f>
        <v>0</v>
      </c>
    </row>
    <row r="8" spans="1:14" s="215" customFormat="1" ht="13.8">
      <c r="A8" s="228"/>
      <c r="B8" s="229" t="s">
        <v>25</v>
      </c>
      <c r="C8" s="230" t="s">
        <v>26</v>
      </c>
      <c r="D8" s="231">
        <v>0</v>
      </c>
      <c r="E8" s="231">
        <v>0</v>
      </c>
      <c r="F8" s="231">
        <v>0</v>
      </c>
      <c r="G8" s="232">
        <f>D8+E8+F8</f>
        <v>0</v>
      </c>
      <c r="H8" s="199">
        <v>0</v>
      </c>
      <c r="I8" s="199">
        <v>0</v>
      </c>
      <c r="J8" s="199">
        <v>0</v>
      </c>
      <c r="K8" s="199">
        <v>0</v>
      </c>
      <c r="L8" s="200">
        <f t="shared" si="0"/>
        <v>0</v>
      </c>
    </row>
    <row r="9" spans="1:14" s="215" customFormat="1" ht="13.8">
      <c r="A9" s="233"/>
      <c r="B9" s="229" t="s">
        <v>27</v>
      </c>
      <c r="C9" s="230" t="s">
        <v>28</v>
      </c>
      <c r="D9" s="231">
        <v>181000</v>
      </c>
      <c r="E9" s="231" t="s">
        <v>20</v>
      </c>
      <c r="F9" s="231">
        <v>0</v>
      </c>
      <c r="G9" s="232">
        <f>D9+E9+F9</f>
        <v>181000</v>
      </c>
      <c r="H9" s="200">
        <v>0</v>
      </c>
      <c r="I9" s="200">
        <v>0</v>
      </c>
      <c r="J9" s="200">
        <v>0</v>
      </c>
      <c r="K9" s="200">
        <v>0</v>
      </c>
      <c r="L9" s="200">
        <f t="shared" si="0"/>
        <v>0</v>
      </c>
    </row>
    <row r="10" spans="1:14" s="215" customFormat="1" ht="13.8">
      <c r="A10" s="233"/>
      <c r="B10" s="229" t="s">
        <v>29</v>
      </c>
      <c r="C10" s="230" t="s">
        <v>30</v>
      </c>
      <c r="D10" s="231">
        <v>215156</v>
      </c>
      <c r="E10" s="231" t="s">
        <v>20</v>
      </c>
      <c r="F10" s="231" t="s">
        <v>20</v>
      </c>
      <c r="G10" s="232">
        <f>D10+E10+F10</f>
        <v>215156</v>
      </c>
      <c r="H10" s="200">
        <v>0</v>
      </c>
      <c r="I10" s="200">
        <v>0</v>
      </c>
      <c r="J10" s="200">
        <v>0</v>
      </c>
      <c r="K10" s="200">
        <v>0</v>
      </c>
      <c r="L10" s="200">
        <f t="shared" si="0"/>
        <v>0</v>
      </c>
    </row>
    <row r="11" spans="1:14" s="215" customFormat="1" ht="13.8">
      <c r="A11" s="233"/>
      <c r="B11" s="229" t="s">
        <v>33</v>
      </c>
      <c r="C11" s="230" t="s">
        <v>34</v>
      </c>
      <c r="D11" s="231">
        <v>4000</v>
      </c>
      <c r="E11" s="231" t="s">
        <v>20</v>
      </c>
      <c r="F11" s="231" t="s">
        <v>20</v>
      </c>
      <c r="G11" s="232">
        <f>D11+E11+F11</f>
        <v>4000</v>
      </c>
      <c r="H11" s="200">
        <v>0</v>
      </c>
      <c r="I11" s="200">
        <v>0</v>
      </c>
      <c r="J11" s="200">
        <v>0</v>
      </c>
      <c r="K11" s="200">
        <v>0</v>
      </c>
      <c r="L11" s="200">
        <f t="shared" si="0"/>
        <v>0</v>
      </c>
    </row>
    <row r="12" spans="1:14" s="215" customFormat="1" ht="26.4">
      <c r="A12" s="221" t="s">
        <v>16</v>
      </c>
      <c r="B12" s="234"/>
      <c r="C12" s="235" t="s">
        <v>35</v>
      </c>
      <c r="D12" s="236">
        <f t="shared" ref="D12:K12" si="1">SUM(D7:D11)</f>
        <v>436656</v>
      </c>
      <c r="E12" s="236">
        <f t="shared" si="1"/>
        <v>0</v>
      </c>
      <c r="F12" s="236">
        <f t="shared" si="1"/>
        <v>0</v>
      </c>
      <c r="G12" s="236">
        <f t="shared" si="1"/>
        <v>436656</v>
      </c>
      <c r="H12" s="203">
        <f t="shared" si="1"/>
        <v>0</v>
      </c>
      <c r="I12" s="203">
        <f t="shared" si="1"/>
        <v>0</v>
      </c>
      <c r="J12" s="203">
        <f t="shared" si="1"/>
        <v>0</v>
      </c>
      <c r="K12" s="203">
        <f t="shared" si="1"/>
        <v>0</v>
      </c>
      <c r="L12" s="203">
        <f t="shared" si="0"/>
        <v>0</v>
      </c>
    </row>
    <row r="13" spans="1:14" s="215" customFormat="1" ht="13.8">
      <c r="C13" s="237"/>
      <c r="H13" s="186"/>
      <c r="I13" s="186"/>
      <c r="J13" s="186"/>
      <c r="K13" s="186"/>
      <c r="L13" s="186"/>
    </row>
    <row r="14" spans="1:14" s="215" customFormat="1" ht="26.4">
      <c r="A14" s="218"/>
      <c r="B14" s="224" t="s">
        <v>25</v>
      </c>
      <c r="C14" s="225" t="s">
        <v>36</v>
      </c>
      <c r="D14" s="226" t="s">
        <v>87</v>
      </c>
      <c r="E14" s="226" t="s">
        <v>88</v>
      </c>
      <c r="F14" s="226" t="s">
        <v>89</v>
      </c>
      <c r="G14" s="227"/>
      <c r="H14" s="196"/>
      <c r="I14" s="196"/>
      <c r="J14" s="196"/>
      <c r="K14" s="196"/>
      <c r="L14" s="196"/>
    </row>
    <row r="15" spans="1:14" s="215" customFormat="1" ht="13.8">
      <c r="A15" s="228" t="s">
        <v>37</v>
      </c>
      <c r="B15" s="229" t="s">
        <v>17</v>
      </c>
      <c r="C15" s="230" t="s">
        <v>38</v>
      </c>
      <c r="D15" s="231">
        <v>10000</v>
      </c>
      <c r="E15" s="231">
        <v>90000</v>
      </c>
      <c r="F15" s="231" t="s">
        <v>20</v>
      </c>
      <c r="G15" s="232">
        <f>D15+E15+F15</f>
        <v>100000</v>
      </c>
      <c r="H15" s="200">
        <v>0</v>
      </c>
      <c r="I15" s="200">
        <v>0</v>
      </c>
      <c r="J15" s="200">
        <v>0</v>
      </c>
      <c r="K15" s="200">
        <v>0</v>
      </c>
      <c r="L15" s="200">
        <f>K15+J15+I15+H15</f>
        <v>0</v>
      </c>
    </row>
    <row r="16" spans="1:14" s="215" customFormat="1" ht="13.8">
      <c r="A16" s="233"/>
      <c r="B16" s="229" t="s">
        <v>21</v>
      </c>
      <c r="C16" s="230" t="s">
        <v>39</v>
      </c>
      <c r="D16" s="231">
        <v>0</v>
      </c>
      <c r="E16" s="231" t="s">
        <v>20</v>
      </c>
      <c r="F16" s="231" t="s">
        <v>20</v>
      </c>
      <c r="G16" s="232">
        <f>D16+E16+F16</f>
        <v>0</v>
      </c>
      <c r="H16" s="200">
        <v>0</v>
      </c>
      <c r="I16" s="200">
        <v>0</v>
      </c>
      <c r="J16" s="200">
        <v>0</v>
      </c>
      <c r="K16" s="200">
        <v>0</v>
      </c>
      <c r="L16" s="200">
        <f>K16+J16+I16+H16</f>
        <v>0</v>
      </c>
    </row>
    <row r="17" spans="1:14" s="215" customFormat="1" ht="26.4">
      <c r="A17" s="221" t="s">
        <v>37</v>
      </c>
      <c r="B17" s="234"/>
      <c r="C17" s="235" t="s">
        <v>40</v>
      </c>
      <c r="D17" s="236">
        <f>SUM(D15:D16)</f>
        <v>10000</v>
      </c>
      <c r="E17" s="236">
        <v>90000</v>
      </c>
      <c r="F17" s="236" t="s">
        <v>20</v>
      </c>
      <c r="G17" s="236">
        <f>SUM(G13:G16)</f>
        <v>100000</v>
      </c>
      <c r="H17" s="203">
        <f>SUM(H15:H16)</f>
        <v>0</v>
      </c>
      <c r="I17" s="203">
        <f>SUM(I15:I16)</f>
        <v>0</v>
      </c>
      <c r="J17" s="203">
        <f>SUM(J15:J16)</f>
        <v>0</v>
      </c>
      <c r="K17" s="203">
        <f>SUM(K15:K16)</f>
        <v>0</v>
      </c>
      <c r="L17" s="203">
        <f>K17+J17+I17+H17</f>
        <v>0</v>
      </c>
      <c r="N17" s="215" t="s">
        <v>92</v>
      </c>
    </row>
    <row r="18" spans="1:14" s="215" customFormat="1" ht="13.8">
      <c r="C18" s="237"/>
      <c r="H18" s="186"/>
      <c r="I18" s="186"/>
      <c r="J18" s="186"/>
      <c r="K18" s="186"/>
      <c r="L18" s="186"/>
    </row>
    <row r="19" spans="1:14" s="215" customFormat="1" ht="13.8">
      <c r="A19" s="218"/>
      <c r="B19" s="224" t="s">
        <v>72</v>
      </c>
      <c r="C19" s="225" t="s">
        <v>73</v>
      </c>
      <c r="D19" s="226" t="s">
        <v>87</v>
      </c>
      <c r="E19" s="226" t="s">
        <v>88</v>
      </c>
      <c r="F19" s="226" t="s">
        <v>89</v>
      </c>
      <c r="G19" s="227"/>
      <c r="H19" s="196"/>
      <c r="I19" s="196"/>
      <c r="J19" s="196"/>
      <c r="K19" s="196"/>
      <c r="L19" s="196"/>
    </row>
    <row r="20" spans="1:14" s="215" customFormat="1" ht="13.8">
      <c r="A20" s="228" t="s">
        <v>74</v>
      </c>
      <c r="B20" s="229" t="s">
        <v>23</v>
      </c>
      <c r="C20" s="230" t="s">
        <v>77</v>
      </c>
      <c r="D20" s="231" t="s">
        <v>20</v>
      </c>
      <c r="E20" s="231" t="s">
        <v>20</v>
      </c>
      <c r="F20" s="231">
        <v>49500</v>
      </c>
      <c r="G20" s="232">
        <f>D20+E20+F20</f>
        <v>49500</v>
      </c>
      <c r="H20" s="200">
        <v>0</v>
      </c>
      <c r="I20" s="200">
        <v>0</v>
      </c>
      <c r="J20" s="200">
        <v>0</v>
      </c>
      <c r="K20" s="200">
        <v>0</v>
      </c>
      <c r="L20" s="200">
        <f>K20+J20+I20+H20</f>
        <v>0</v>
      </c>
    </row>
    <row r="21" spans="1:14" s="215" customFormat="1" ht="13.8">
      <c r="A21" s="221" t="s">
        <v>74</v>
      </c>
      <c r="B21" s="234"/>
      <c r="C21" s="235" t="s">
        <v>78</v>
      </c>
      <c r="D21" s="238">
        <f t="shared" ref="D21:K21" si="2">SUM(D20)</f>
        <v>0</v>
      </c>
      <c r="E21" s="238">
        <f t="shared" si="2"/>
        <v>0</v>
      </c>
      <c r="F21" s="238">
        <f t="shared" si="2"/>
        <v>49500</v>
      </c>
      <c r="G21" s="238">
        <f t="shared" si="2"/>
        <v>49500</v>
      </c>
      <c r="H21" s="203">
        <f t="shared" si="2"/>
        <v>0</v>
      </c>
      <c r="I21" s="203">
        <f t="shared" si="2"/>
        <v>0</v>
      </c>
      <c r="J21" s="203">
        <f t="shared" si="2"/>
        <v>0</v>
      </c>
      <c r="K21" s="203">
        <f t="shared" si="2"/>
        <v>0</v>
      </c>
      <c r="L21" s="203">
        <f>K21+J21+I21+H21</f>
        <v>0</v>
      </c>
    </row>
    <row r="22" spans="1:14" s="215" customFormat="1" ht="13.8">
      <c r="C22" s="237"/>
      <c r="H22" s="186"/>
      <c r="I22" s="186"/>
      <c r="J22" s="186"/>
      <c r="K22" s="186"/>
      <c r="L22" s="186"/>
    </row>
    <row r="23" spans="1:14" s="215" customFormat="1" ht="13.8">
      <c r="A23" s="223"/>
      <c r="B23" s="291" t="s">
        <v>79</v>
      </c>
      <c r="C23" s="292"/>
      <c r="D23" s="239">
        <f t="shared" ref="D23:L23" si="3">D21+D17+D12</f>
        <v>446656</v>
      </c>
      <c r="E23" s="239">
        <f t="shared" si="3"/>
        <v>90000</v>
      </c>
      <c r="F23" s="239">
        <f t="shared" si="3"/>
        <v>49500</v>
      </c>
      <c r="G23" s="239">
        <f t="shared" si="3"/>
        <v>586156</v>
      </c>
      <c r="H23" s="205">
        <f t="shared" si="3"/>
        <v>0</v>
      </c>
      <c r="I23" s="205">
        <f t="shared" si="3"/>
        <v>0</v>
      </c>
      <c r="J23" s="205">
        <f t="shared" si="3"/>
        <v>0</v>
      </c>
      <c r="K23" s="205">
        <f t="shared" si="3"/>
        <v>0</v>
      </c>
      <c r="L23" s="205">
        <f t="shared" si="3"/>
        <v>0</v>
      </c>
    </row>
    <row r="25" spans="1:14">
      <c r="H25" s="207"/>
    </row>
    <row r="26" spans="1:14">
      <c r="H26" s="20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view="pageBreakPreview" zoomScale="60" zoomScaleNormal="90" workbookViewId="0">
      <selection activeCell="N12" sqref="N12"/>
    </sheetView>
  </sheetViews>
  <sheetFormatPr defaultColWidth="9.109375" defaultRowHeight="13.2"/>
  <cols>
    <col min="1" max="1" width="6" style="206" customWidth="1"/>
    <col min="2" max="2" width="3.5546875" style="206" customWidth="1"/>
    <col min="3" max="3" width="52.33203125" style="207" customWidth="1"/>
    <col min="4" max="4" width="21.5546875" style="206" customWidth="1"/>
    <col min="5" max="5" width="16.5546875" style="206" customWidth="1"/>
    <col min="6" max="6" width="17.5546875" style="206" customWidth="1"/>
    <col min="7" max="7" width="16.33203125" style="206" customWidth="1"/>
    <col min="8" max="8" width="14.6640625" style="206" customWidth="1"/>
    <col min="9" max="9" width="15.44140625" style="206" customWidth="1"/>
    <col min="10" max="10" width="16.5546875" style="206" customWidth="1"/>
    <col min="11" max="11" width="16.109375" style="206" customWidth="1"/>
    <col min="12" max="12" width="17.6640625" style="206" customWidth="1"/>
    <col min="13" max="13" width="3.5546875" style="206" customWidth="1"/>
    <col min="14" max="14" width="69.5546875" style="206" customWidth="1"/>
    <col min="15" max="16384" width="9.109375" style="206"/>
  </cols>
  <sheetData>
    <row r="1" spans="1:14" s="183" customFormat="1" ht="57.75" customHeight="1">
      <c r="A1" s="286" t="s">
        <v>241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08"/>
      <c r="N1" s="208"/>
    </row>
    <row r="2" spans="1:14" s="183" customFormat="1" ht="18" customHeight="1">
      <c r="A2" s="209"/>
      <c r="B2" s="210"/>
      <c r="C2" s="211"/>
      <c r="D2" s="212" t="s">
        <v>82</v>
      </c>
      <c r="E2" s="213"/>
      <c r="F2" s="213"/>
      <c r="G2" s="214" t="s">
        <v>82</v>
      </c>
      <c r="M2" s="209"/>
    </row>
    <row r="3" spans="1:14" s="215" customFormat="1" ht="55.2">
      <c r="B3" s="287" t="s">
        <v>0</v>
      </c>
      <c r="C3" s="288"/>
      <c r="D3" s="216" t="s">
        <v>83</v>
      </c>
      <c r="E3" s="216" t="s">
        <v>84</v>
      </c>
      <c r="F3" s="216" t="s">
        <v>85</v>
      </c>
      <c r="G3" s="216" t="s">
        <v>86</v>
      </c>
      <c r="H3" s="185" t="s">
        <v>226</v>
      </c>
      <c r="I3" s="185" t="s">
        <v>235</v>
      </c>
      <c r="J3" s="185" t="s">
        <v>236</v>
      </c>
      <c r="K3" s="185" t="s">
        <v>237</v>
      </c>
      <c r="L3" s="185" t="s">
        <v>238</v>
      </c>
    </row>
    <row r="4" spans="1:14" s="215" customFormat="1" ht="13.8">
      <c r="B4" s="289"/>
      <c r="C4" s="290"/>
      <c r="D4" s="217" t="s">
        <v>87</v>
      </c>
      <c r="E4" s="217" t="s">
        <v>88</v>
      </c>
      <c r="F4" s="217" t="s">
        <v>89</v>
      </c>
      <c r="G4" s="217" t="s">
        <v>82</v>
      </c>
      <c r="H4" s="187" t="s">
        <v>227</v>
      </c>
      <c r="I4" s="187" t="s">
        <v>229</v>
      </c>
      <c r="J4" s="187" t="s">
        <v>230</v>
      </c>
      <c r="K4" s="187" t="s">
        <v>231</v>
      </c>
      <c r="L4" s="187" t="s">
        <v>232</v>
      </c>
    </row>
    <row r="5" spans="1:14" s="215" customFormat="1" ht="13.8">
      <c r="A5" s="218"/>
      <c r="B5" s="219"/>
      <c r="C5" s="220"/>
      <c r="D5" s="221" t="s">
        <v>82</v>
      </c>
      <c r="E5" s="222"/>
      <c r="F5" s="222"/>
      <c r="G5" s="223"/>
      <c r="H5" s="192"/>
      <c r="I5" s="192"/>
      <c r="J5" s="192"/>
      <c r="K5" s="192"/>
      <c r="L5" s="192"/>
    </row>
    <row r="6" spans="1:14" s="215" customFormat="1" ht="13.8">
      <c r="A6" s="218"/>
      <c r="B6" s="224" t="s">
        <v>17</v>
      </c>
      <c r="C6" s="225" t="s">
        <v>18</v>
      </c>
      <c r="D6" s="226" t="s">
        <v>87</v>
      </c>
      <c r="E6" s="226" t="s">
        <v>88</v>
      </c>
      <c r="F6" s="226" t="s">
        <v>89</v>
      </c>
      <c r="G6" s="227"/>
      <c r="H6" s="196"/>
      <c r="I6" s="196"/>
      <c r="J6" s="196"/>
      <c r="K6" s="196"/>
      <c r="L6" s="196"/>
    </row>
    <row r="7" spans="1:14" s="215" customFormat="1" ht="26.4">
      <c r="A7" s="228" t="s">
        <v>16</v>
      </c>
      <c r="B7" s="229" t="s">
        <v>23</v>
      </c>
      <c r="C7" s="230" t="s">
        <v>24</v>
      </c>
      <c r="D7" s="231">
        <v>36500</v>
      </c>
      <c r="E7" s="231" t="s">
        <v>20</v>
      </c>
      <c r="F7" s="231" t="s">
        <v>20</v>
      </c>
      <c r="G7" s="232">
        <f>D7+E7+F7</f>
        <v>36500</v>
      </c>
      <c r="H7" s="200">
        <v>0</v>
      </c>
      <c r="I7" s="200">
        <v>0</v>
      </c>
      <c r="J7" s="200">
        <v>0</v>
      </c>
      <c r="K7" s="200">
        <v>0</v>
      </c>
      <c r="L7" s="200">
        <f t="shared" ref="L7:L12" si="0">K7+J7+I7+H7</f>
        <v>0</v>
      </c>
    </row>
    <row r="8" spans="1:14" s="215" customFormat="1" ht="13.8">
      <c r="A8" s="228"/>
      <c r="B8" s="229" t="s">
        <v>25</v>
      </c>
      <c r="C8" s="230" t="s">
        <v>26</v>
      </c>
      <c r="D8" s="231">
        <v>0</v>
      </c>
      <c r="E8" s="231">
        <v>0</v>
      </c>
      <c r="F8" s="231">
        <v>0</v>
      </c>
      <c r="G8" s="232">
        <v>0</v>
      </c>
      <c r="H8" s="199">
        <v>0</v>
      </c>
      <c r="I8" s="199">
        <v>0</v>
      </c>
      <c r="J8" s="199">
        <v>0</v>
      </c>
      <c r="K8" s="199">
        <v>0</v>
      </c>
      <c r="L8" s="200">
        <f t="shared" si="0"/>
        <v>0</v>
      </c>
    </row>
    <row r="9" spans="1:14" s="215" customFormat="1" ht="13.8">
      <c r="A9" s="233"/>
      <c r="B9" s="229" t="s">
        <v>27</v>
      </c>
      <c r="C9" s="230" t="s">
        <v>28</v>
      </c>
      <c r="D9" s="231">
        <v>181000</v>
      </c>
      <c r="E9" s="231" t="s">
        <v>20</v>
      </c>
      <c r="F9" s="231">
        <v>0</v>
      </c>
      <c r="G9" s="232">
        <f>D9+E9+F9</f>
        <v>181000</v>
      </c>
      <c r="H9" s="200">
        <v>0</v>
      </c>
      <c r="I9" s="200">
        <v>0</v>
      </c>
      <c r="J9" s="200">
        <v>0</v>
      </c>
      <c r="K9" s="200">
        <v>0</v>
      </c>
      <c r="L9" s="200">
        <f t="shared" si="0"/>
        <v>0</v>
      </c>
    </row>
    <row r="10" spans="1:14" s="215" customFormat="1" ht="13.8">
      <c r="A10" s="233"/>
      <c r="B10" s="229" t="s">
        <v>29</v>
      </c>
      <c r="C10" s="230" t="s">
        <v>30</v>
      </c>
      <c r="D10" s="231">
        <v>215156</v>
      </c>
      <c r="E10" s="231" t="s">
        <v>20</v>
      </c>
      <c r="F10" s="231" t="s">
        <v>20</v>
      </c>
      <c r="G10" s="232">
        <f>D10+E10+F10</f>
        <v>215156</v>
      </c>
      <c r="H10" s="200">
        <v>0</v>
      </c>
      <c r="I10" s="200">
        <v>0</v>
      </c>
      <c r="J10" s="200">
        <v>0</v>
      </c>
      <c r="K10" s="200">
        <v>0</v>
      </c>
      <c r="L10" s="200">
        <f t="shared" si="0"/>
        <v>0</v>
      </c>
    </row>
    <row r="11" spans="1:14" s="215" customFormat="1" ht="13.8">
      <c r="A11" s="233"/>
      <c r="B11" s="229" t="s">
        <v>33</v>
      </c>
      <c r="C11" s="230" t="s">
        <v>34</v>
      </c>
      <c r="D11" s="231">
        <v>4000</v>
      </c>
      <c r="E11" s="231" t="s">
        <v>20</v>
      </c>
      <c r="F11" s="231" t="s">
        <v>20</v>
      </c>
      <c r="G11" s="232">
        <f>D11+E11+F11</f>
        <v>4000</v>
      </c>
      <c r="H11" s="200">
        <v>0</v>
      </c>
      <c r="I11" s="200">
        <v>0</v>
      </c>
      <c r="J11" s="200">
        <v>0</v>
      </c>
      <c r="K11" s="200">
        <v>0</v>
      </c>
      <c r="L11" s="200">
        <f t="shared" si="0"/>
        <v>0</v>
      </c>
    </row>
    <row r="12" spans="1:14" s="215" customFormat="1" ht="26.4">
      <c r="A12" s="221" t="s">
        <v>16</v>
      </c>
      <c r="B12" s="234"/>
      <c r="C12" s="235" t="s">
        <v>35</v>
      </c>
      <c r="D12" s="236">
        <f t="shared" ref="D12:K12" si="1">SUM(D7:D11)</f>
        <v>436656</v>
      </c>
      <c r="E12" s="236">
        <f t="shared" si="1"/>
        <v>0</v>
      </c>
      <c r="F12" s="236">
        <f t="shared" si="1"/>
        <v>0</v>
      </c>
      <c r="G12" s="236">
        <f t="shared" si="1"/>
        <v>436656</v>
      </c>
      <c r="H12" s="203">
        <f t="shared" si="1"/>
        <v>0</v>
      </c>
      <c r="I12" s="203">
        <f t="shared" si="1"/>
        <v>0</v>
      </c>
      <c r="J12" s="203">
        <f t="shared" si="1"/>
        <v>0</v>
      </c>
      <c r="K12" s="203">
        <f t="shared" si="1"/>
        <v>0</v>
      </c>
      <c r="L12" s="203">
        <f t="shared" si="0"/>
        <v>0</v>
      </c>
    </row>
    <row r="13" spans="1:14" s="215" customFormat="1" ht="13.8">
      <c r="C13" s="237"/>
      <c r="H13" s="186"/>
      <c r="I13" s="186"/>
      <c r="J13" s="186"/>
      <c r="K13" s="186"/>
      <c r="L13" s="186"/>
    </row>
    <row r="14" spans="1:14" s="215" customFormat="1" ht="26.4">
      <c r="A14" s="218"/>
      <c r="B14" s="224" t="s">
        <v>25</v>
      </c>
      <c r="C14" s="225" t="s">
        <v>36</v>
      </c>
      <c r="D14" s="226" t="s">
        <v>87</v>
      </c>
      <c r="E14" s="226" t="s">
        <v>88</v>
      </c>
      <c r="F14" s="226" t="s">
        <v>89</v>
      </c>
      <c r="G14" s="227"/>
      <c r="H14" s="196"/>
      <c r="I14" s="196"/>
      <c r="J14" s="196"/>
      <c r="K14" s="196"/>
      <c r="L14" s="196"/>
    </row>
    <row r="15" spans="1:14" s="215" customFormat="1" ht="13.8">
      <c r="A15" s="228" t="s">
        <v>37</v>
      </c>
      <c r="B15" s="229" t="s">
        <v>17</v>
      </c>
      <c r="C15" s="230" t="s">
        <v>38</v>
      </c>
      <c r="D15" s="231">
        <v>10000</v>
      </c>
      <c r="E15" s="231">
        <v>90000</v>
      </c>
      <c r="F15" s="231" t="s">
        <v>20</v>
      </c>
      <c r="G15" s="232">
        <f>D15+E15+F15</f>
        <v>100000</v>
      </c>
      <c r="H15" s="200">
        <v>0</v>
      </c>
      <c r="I15" s="200">
        <v>0</v>
      </c>
      <c r="J15" s="200">
        <v>0</v>
      </c>
      <c r="K15" s="200">
        <v>0</v>
      </c>
      <c r="L15" s="200">
        <f>K15+J15+I15+H15</f>
        <v>0</v>
      </c>
    </row>
    <row r="16" spans="1:14" s="215" customFormat="1" ht="13.8">
      <c r="A16" s="233"/>
      <c r="B16" s="229" t="s">
        <v>21</v>
      </c>
      <c r="C16" s="230" t="s">
        <v>39</v>
      </c>
      <c r="D16" s="231">
        <v>0</v>
      </c>
      <c r="E16" s="231" t="s">
        <v>20</v>
      </c>
      <c r="F16" s="231" t="s">
        <v>20</v>
      </c>
      <c r="G16" s="232">
        <f>D16+E16+F16</f>
        <v>0</v>
      </c>
      <c r="H16" s="200">
        <v>0</v>
      </c>
      <c r="I16" s="200">
        <v>0</v>
      </c>
      <c r="J16" s="200">
        <v>0</v>
      </c>
      <c r="K16" s="200">
        <v>0</v>
      </c>
      <c r="L16" s="200">
        <f>K16+J16+I16+H16</f>
        <v>0</v>
      </c>
    </row>
    <row r="17" spans="1:12" s="215" customFormat="1" ht="26.4">
      <c r="A17" s="221" t="s">
        <v>37</v>
      </c>
      <c r="B17" s="234"/>
      <c r="C17" s="235" t="s">
        <v>40</v>
      </c>
      <c r="D17" s="236">
        <f t="shared" ref="D17:K17" si="2">SUM(D15:D16)</f>
        <v>10000</v>
      </c>
      <c r="E17" s="236">
        <f t="shared" si="2"/>
        <v>90000</v>
      </c>
      <c r="F17" s="236">
        <f t="shared" si="2"/>
        <v>0</v>
      </c>
      <c r="G17" s="236">
        <f t="shared" si="2"/>
        <v>100000</v>
      </c>
      <c r="H17" s="203">
        <f t="shared" si="2"/>
        <v>0</v>
      </c>
      <c r="I17" s="203">
        <f t="shared" si="2"/>
        <v>0</v>
      </c>
      <c r="J17" s="203">
        <f t="shared" si="2"/>
        <v>0</v>
      </c>
      <c r="K17" s="203">
        <f t="shared" si="2"/>
        <v>0</v>
      </c>
      <c r="L17" s="203">
        <f>K17+J17+I17+H17</f>
        <v>0</v>
      </c>
    </row>
    <row r="18" spans="1:12" s="215" customFormat="1" ht="13.8">
      <c r="C18" s="237"/>
      <c r="H18" s="186"/>
      <c r="I18" s="186"/>
      <c r="J18" s="186"/>
      <c r="K18" s="186"/>
      <c r="L18" s="186"/>
    </row>
    <row r="19" spans="1:12" s="215" customFormat="1" ht="13.8">
      <c r="A19" s="218"/>
      <c r="B19" s="224" t="s">
        <v>72</v>
      </c>
      <c r="C19" s="225" t="s">
        <v>73</v>
      </c>
      <c r="D19" s="226" t="s">
        <v>87</v>
      </c>
      <c r="E19" s="226" t="s">
        <v>88</v>
      </c>
      <c r="F19" s="226" t="s">
        <v>89</v>
      </c>
      <c r="G19" s="227"/>
      <c r="H19" s="196"/>
      <c r="I19" s="196"/>
      <c r="J19" s="196"/>
      <c r="K19" s="196"/>
      <c r="L19" s="196"/>
    </row>
    <row r="20" spans="1:12" s="215" customFormat="1" ht="13.8">
      <c r="A20" s="228" t="s">
        <v>74</v>
      </c>
      <c r="B20" s="229" t="s">
        <v>23</v>
      </c>
      <c r="C20" s="230" t="s">
        <v>77</v>
      </c>
      <c r="D20" s="231" t="s">
        <v>20</v>
      </c>
      <c r="E20" s="231" t="s">
        <v>20</v>
      </c>
      <c r="F20" s="231">
        <v>49500</v>
      </c>
      <c r="G20" s="232">
        <f>D20+E20+F20</f>
        <v>49500</v>
      </c>
      <c r="H20" s="200">
        <v>0</v>
      </c>
      <c r="I20" s="200">
        <v>0</v>
      </c>
      <c r="J20" s="200">
        <v>0</v>
      </c>
      <c r="K20" s="200">
        <v>0</v>
      </c>
      <c r="L20" s="200">
        <f>K20+J20+I20+H20</f>
        <v>0</v>
      </c>
    </row>
    <row r="21" spans="1:12" s="215" customFormat="1" ht="13.8">
      <c r="A21" s="221" t="s">
        <v>74</v>
      </c>
      <c r="B21" s="234"/>
      <c r="C21" s="235" t="s">
        <v>78</v>
      </c>
      <c r="D21" s="236">
        <f>SUM(D19:D20)</f>
        <v>0</v>
      </c>
      <c r="E21" s="236">
        <f>SUM(E19:E20)</f>
        <v>0</v>
      </c>
      <c r="F21" s="236">
        <f>SUM(F19:F20)</f>
        <v>49500</v>
      </c>
      <c r="G21" s="236">
        <f>SUM(G19:G20)</f>
        <v>49500</v>
      </c>
      <c r="H21" s="203">
        <f>SUM(H20)</f>
        <v>0</v>
      </c>
      <c r="I21" s="203">
        <f>SUM(I20)</f>
        <v>0</v>
      </c>
      <c r="J21" s="203">
        <f>SUM(J20)</f>
        <v>0</v>
      </c>
      <c r="K21" s="203">
        <f>SUM(K20)</f>
        <v>0</v>
      </c>
      <c r="L21" s="203">
        <f>K21+J21+I21+H21</f>
        <v>0</v>
      </c>
    </row>
    <row r="22" spans="1:12" s="215" customFormat="1" ht="13.8">
      <c r="C22" s="237"/>
      <c r="H22" s="186"/>
      <c r="I22" s="186"/>
      <c r="J22" s="186"/>
      <c r="K22" s="186"/>
      <c r="L22" s="186"/>
    </row>
    <row r="23" spans="1:12" s="215" customFormat="1" ht="13.8">
      <c r="A23" s="223"/>
      <c r="B23" s="291" t="s">
        <v>79</v>
      </c>
      <c r="C23" s="292"/>
      <c r="D23" s="239">
        <f t="shared" ref="D23:L23" si="3">D21+D17+D12</f>
        <v>446656</v>
      </c>
      <c r="E23" s="239">
        <f t="shared" si="3"/>
        <v>90000</v>
      </c>
      <c r="F23" s="239">
        <f t="shared" si="3"/>
        <v>49500</v>
      </c>
      <c r="G23" s="239">
        <f t="shared" si="3"/>
        <v>586156</v>
      </c>
      <c r="H23" s="205">
        <f t="shared" si="3"/>
        <v>0</v>
      </c>
      <c r="I23" s="205">
        <f t="shared" si="3"/>
        <v>0</v>
      </c>
      <c r="J23" s="205">
        <f t="shared" si="3"/>
        <v>0</v>
      </c>
      <c r="K23" s="205">
        <f t="shared" si="3"/>
        <v>0</v>
      </c>
      <c r="L23" s="205">
        <f t="shared" si="3"/>
        <v>0</v>
      </c>
    </row>
    <row r="25" spans="1:12">
      <c r="H25" s="207"/>
    </row>
    <row r="26" spans="1:12">
      <c r="H26" s="207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sqref="A1:IV65536"/>
    </sheetView>
  </sheetViews>
  <sheetFormatPr defaultColWidth="9.109375" defaultRowHeight="13.2"/>
  <cols>
    <col min="1" max="1" width="3" style="158" customWidth="1"/>
    <col min="2" max="2" width="3.5546875" style="158" customWidth="1"/>
    <col min="3" max="3" width="40.5546875" style="158" customWidth="1"/>
    <col min="4" max="6" width="15.5546875" style="158" customWidth="1"/>
    <col min="7" max="7" width="40.109375" style="158" customWidth="1"/>
    <col min="8" max="16384" width="9.109375" style="158"/>
  </cols>
  <sheetData>
    <row r="1" spans="1:7" s="135" customFormat="1" ht="63" customHeight="1">
      <c r="A1" s="240" t="s">
        <v>92</v>
      </c>
      <c r="B1" s="295" t="s">
        <v>213</v>
      </c>
      <c r="C1" s="296"/>
      <c r="D1" s="296"/>
      <c r="E1" s="296"/>
      <c r="F1" s="296"/>
      <c r="G1" s="241"/>
    </row>
    <row r="2" spans="1:7" s="135" customFormat="1" ht="15" customHeight="1"/>
    <row r="3" spans="1:7" s="242" customFormat="1" ht="29.25" customHeight="1">
      <c r="B3" s="293" t="s">
        <v>0</v>
      </c>
      <c r="C3" s="293"/>
      <c r="D3" s="243" t="s">
        <v>201</v>
      </c>
      <c r="E3" s="243" t="s">
        <v>203</v>
      </c>
      <c r="F3" s="244" t="s">
        <v>8</v>
      </c>
    </row>
    <row r="4" spans="1:7" s="242" customFormat="1" ht="18" customHeight="1">
      <c r="B4" s="293"/>
      <c r="C4" s="293"/>
      <c r="D4" s="244" t="s">
        <v>210</v>
      </c>
      <c r="E4" s="244" t="s">
        <v>209</v>
      </c>
      <c r="F4" s="244" t="s">
        <v>43</v>
      </c>
    </row>
    <row r="5" spans="1:7" s="242" customFormat="1" ht="3" customHeight="1">
      <c r="B5" s="245"/>
      <c r="C5" s="245"/>
      <c r="D5" s="246" t="s">
        <v>201</v>
      </c>
      <c r="E5" s="246" t="s">
        <v>203</v>
      </c>
      <c r="F5" s="247"/>
    </row>
    <row r="6" spans="1:7" s="242" customFormat="1" ht="24" customHeight="1">
      <c r="B6" s="248" t="s">
        <v>212</v>
      </c>
      <c r="C6" s="249" t="s">
        <v>211</v>
      </c>
      <c r="D6" s="250" t="s">
        <v>210</v>
      </c>
      <c r="E6" s="250" t="s">
        <v>209</v>
      </c>
      <c r="F6" s="251"/>
    </row>
    <row r="7" spans="1:7" s="242" customFormat="1" ht="24" customHeight="1">
      <c r="B7" s="252" t="s">
        <v>17</v>
      </c>
      <c r="C7" s="253" t="s">
        <v>208</v>
      </c>
      <c r="D7" s="254">
        <v>5315950</v>
      </c>
      <c r="E7" s="254">
        <v>6000</v>
      </c>
      <c r="F7" s="254">
        <f>D7+E7</f>
        <v>5321950</v>
      </c>
    </row>
    <row r="8" spans="1:7" s="242" customFormat="1" ht="24" customHeight="1">
      <c r="B8" s="255"/>
      <c r="C8" s="256" t="s">
        <v>207</v>
      </c>
      <c r="D8" s="257">
        <f>SUM(D7)</f>
        <v>5315950</v>
      </c>
      <c r="E8" s="257">
        <f>SUM(E7)</f>
        <v>6000</v>
      </c>
      <c r="F8" s="257">
        <f>SUM(F7)</f>
        <v>5321950</v>
      </c>
    </row>
    <row r="9" spans="1:7" s="242" customFormat="1" ht="10.199999999999999"/>
    <row r="10" spans="1:7" s="242" customFormat="1" ht="10.199999999999999">
      <c r="B10" s="258"/>
      <c r="C10" s="258"/>
      <c r="D10" s="259"/>
      <c r="E10" s="259"/>
      <c r="F10" s="259"/>
    </row>
    <row r="11" spans="1:7" s="242" customFormat="1" ht="10.199999999999999">
      <c r="B11" s="294" t="s">
        <v>79</v>
      </c>
      <c r="C11" s="294"/>
      <c r="D11" s="260">
        <f>D8</f>
        <v>5315950</v>
      </c>
      <c r="E11" s="260">
        <f>E8</f>
        <v>6000</v>
      </c>
      <c r="F11" s="260">
        <f>F8</f>
        <v>5321950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2021</vt:lpstr>
      <vt:lpstr>Macro CORRENTI 2022</vt:lpstr>
      <vt:lpstr>Macro CORRENTI 2023</vt:lpstr>
      <vt:lpstr>Macro CAPITALE 2021</vt:lpstr>
      <vt:lpstr>Macro CAPITALE 2022</vt:lpstr>
      <vt:lpstr>Macro CAPITALE 2023</vt:lpstr>
      <vt:lpstr>Macro Partite di giro 2021</vt:lpstr>
      <vt:lpstr>Macro Partite di giro 2022</vt:lpstr>
      <vt:lpstr>Macro Partite di giro  2023</vt:lpstr>
      <vt:lpstr>'Entrate per categoria'!Area_stampa</vt:lpstr>
      <vt:lpstr>'Macro CAPITALE 2021'!Area_stampa</vt:lpstr>
      <vt:lpstr>'Macro CAPITALE 2022'!Area_stampa</vt:lpstr>
      <vt:lpstr>'Macro CAPITALE 2023'!Area_stampa</vt:lpstr>
      <vt:lpstr>'Macro CORRENTI 2021'!Area_stampa</vt:lpstr>
      <vt:lpstr>'Macro CORRENTI 2022'!Area_stampa</vt:lpstr>
      <vt:lpstr>'Macro CORRENTI 2023'!Area_stampa</vt:lpstr>
      <vt:lpstr>'Macro Partite di giro  2023'!Area_stampa</vt:lpstr>
      <vt:lpstr>'Macro Partite di giro 2021'!Area_stampa</vt:lpstr>
      <vt:lpstr>'Macro Partite di giro 2022'!Area_stampa</vt:lpstr>
      <vt:lpstr>'Riepilogo SPESE '!Area_stampa</vt:lpstr>
      <vt:lpstr>'Entrate per categoria'!Titoli_stampa</vt:lpstr>
      <vt:lpstr>'Macro CORRENTI 2021'!Titoli_stampa</vt:lpstr>
      <vt:lpstr>'Macro CORRENTI 2022'!Titoli_stampa</vt:lpstr>
      <vt:lpstr>'Macro CORRENTI 2023'!Titoli_stampa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a.nenci</cp:lastModifiedBy>
  <cp:lastPrinted>2020-12-29T09:09:19Z</cp:lastPrinted>
  <dcterms:created xsi:type="dcterms:W3CDTF">2020-12-14T13:36:05Z</dcterms:created>
  <dcterms:modified xsi:type="dcterms:W3CDTF">2021-01-11T07:19:53Z</dcterms:modified>
</cp:coreProperties>
</file>