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ravaggio\Desktop\asd\"/>
    </mc:Choice>
  </mc:AlternateContent>
  <xr:revisionPtr revIDLastSave="0" documentId="13_ncr:1_{E6294B0B-911D-4A9B-B3D5-F6B23D1095AC}" xr6:coauthVersionLast="45" xr6:coauthVersionMax="45" xr10:uidLastSave="{00000000-0000-0000-0000-000000000000}"/>
  <bookViews>
    <workbookView xWindow="1560" yWindow="1560" windowWidth="15375" windowHeight="7875" activeTab="3" xr2:uid="{00000000-000D-0000-FFFF-FFFF00000000}"/>
  </bookViews>
  <sheets>
    <sheet name="N1" sheetId="3" r:id="rId1"/>
    <sheet name="N2" sheetId="4" r:id="rId2"/>
    <sheet name="O1" sheetId="5" r:id="rId3"/>
    <sheet name="Q1" sheetId="10" r:id="rId4"/>
    <sheet name="Q2" sheetId="11" r:id="rId5"/>
    <sheet name="O2" sheetId="6" r:id="rId6"/>
    <sheet name="Q3" sheetId="7" r:id="rId7"/>
    <sheet name="Q4" sheetId="8" r:id="rId8"/>
    <sheet name="Q5" sheetId="9" r:id="rId9"/>
  </sheets>
  <definedNames>
    <definedName name="_xlnm._FilterDatabase" localSheetId="0" hidden="1">'N1'!$A$1:$O$940</definedName>
    <definedName name="_xlnm._FilterDatabase" localSheetId="1" hidden="1">'N2'!$A$1:$J$160</definedName>
    <definedName name="_xlnm._FilterDatabase" localSheetId="2" hidden="1">'O1'!$A$1:$G$79</definedName>
    <definedName name="_xlnm._FilterDatabase" localSheetId="5" hidden="1">'O2'!$A$1:$J$374</definedName>
    <definedName name="_xlnm._FilterDatabase" localSheetId="3" hidden="1">'Q1'!$C$2:$C$158</definedName>
    <definedName name="_xlnm._FilterDatabase" localSheetId="4" hidden="1">'Q2'!$D$1:$D$1749</definedName>
    <definedName name="_xlnm._FilterDatabase" localSheetId="6" hidden="1">'Q3'!$C$2:$C$238</definedName>
    <definedName name="_xlnm._FilterDatabase" localSheetId="7" hidden="1">'Q4'!$D$1:$D$2086</definedName>
    <definedName name="_xlnm._FilterDatabase" localSheetId="8" hidden="1">'Q5'!$A$8:$E$10</definedName>
    <definedName name="_xlnm.Print_Area" localSheetId="0">'N1'!$A$1:$M$940</definedName>
    <definedName name="_xlnm.Print_Area" localSheetId="1">'N2'!$A$1:$J$166</definedName>
    <definedName name="_xlnm.Print_Area" localSheetId="2">'O1'!$A$1:$G$82</definedName>
    <definedName name="_xlnm.Print_Area" localSheetId="5">'O2'!$A$1:$J$374</definedName>
    <definedName name="_xlnm.Print_Area" localSheetId="3">'Q1'!$A$1:$D$157</definedName>
    <definedName name="_xlnm.Print_Area" localSheetId="4">'Q2'!$A$1:$F$1504</definedName>
    <definedName name="_xlnm.Print_Area" localSheetId="6">'Q3'!$A$1:$H$238</definedName>
    <definedName name="_xlnm.Print_Area" localSheetId="7">'Q4'!$A$1:$I$1837</definedName>
    <definedName name="_xlnm.Print_Titles" localSheetId="0">'N1'!$1:$1</definedName>
    <definedName name="_xlnm.Print_Titles" localSheetId="1">'N2'!$1:$1</definedName>
    <definedName name="_xlnm.Print_Titles" localSheetId="2">'O1'!$1:$1</definedName>
    <definedName name="_xlnm.Print_Titles" localSheetId="5">'O2'!$1:$1</definedName>
    <definedName name="_xlnm.Print_Titles" localSheetId="3">'Q1'!$A:$D,'Q1'!$2:$8</definedName>
    <definedName name="_xlnm.Print_Titles" localSheetId="4">'Q2'!$3:$7</definedName>
    <definedName name="_xlnm.Print_Titles" localSheetId="6">'Q3'!$A:$D,'Q3'!$4:$8</definedName>
    <definedName name="_xlnm.Print_Titles" localSheetId="7">'Q4'!$3:$8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91" i="11" l="1"/>
  <c r="E1491" i="11"/>
  <c r="F1486" i="11"/>
  <c r="F1494" i="11" s="1"/>
  <c r="E1486" i="11"/>
  <c r="E1494" i="11" s="1"/>
  <c r="F1474" i="11"/>
  <c r="E1474" i="11"/>
  <c r="F1468" i="11"/>
  <c r="E1468" i="11"/>
  <c r="F1455" i="11"/>
  <c r="F1451" i="11"/>
  <c r="E1451" i="11"/>
  <c r="F1444" i="11"/>
  <c r="E1444" i="11"/>
  <c r="E1455" i="11" s="1"/>
  <c r="F1430" i="11"/>
  <c r="E1430" i="11"/>
  <c r="F1420" i="11"/>
  <c r="F1434" i="11" s="1"/>
  <c r="E1420" i="11"/>
  <c r="F1410" i="11"/>
  <c r="E1410" i="11"/>
  <c r="E1434" i="11" s="1"/>
  <c r="F1395" i="11"/>
  <c r="F1399" i="11" s="1"/>
  <c r="E1395" i="11"/>
  <c r="E1399" i="11" s="1"/>
  <c r="F1382" i="11"/>
  <c r="E1382" i="11"/>
  <c r="E1366" i="11"/>
  <c r="F1362" i="11"/>
  <c r="F1366" i="11" s="1"/>
  <c r="E1362" i="11"/>
  <c r="F1349" i="11"/>
  <c r="E1349" i="11"/>
  <c r="E1333" i="11"/>
  <c r="F1329" i="11"/>
  <c r="E1329" i="11"/>
  <c r="F1316" i="11"/>
  <c r="F1333" i="11" s="1"/>
  <c r="E1316" i="11"/>
  <c r="F1299" i="11"/>
  <c r="F1295" i="11"/>
  <c r="E1295" i="11"/>
  <c r="F1282" i="11"/>
  <c r="E1282" i="11"/>
  <c r="E1299" i="11" s="1"/>
  <c r="F1269" i="11"/>
  <c r="E1269" i="11"/>
  <c r="F1250" i="11"/>
  <c r="E1250" i="11"/>
  <c r="F1237" i="11"/>
  <c r="E1237" i="11"/>
  <c r="F1224" i="11"/>
  <c r="E1224" i="11"/>
  <c r="F1211" i="11"/>
  <c r="F1254" i="11" s="1"/>
  <c r="E1211" i="11"/>
  <c r="E1254" i="11" s="1"/>
  <c r="F1191" i="11"/>
  <c r="E1191" i="11"/>
  <c r="F1178" i="11"/>
  <c r="F1195" i="11" s="1"/>
  <c r="E1178" i="11"/>
  <c r="F1165" i="11"/>
  <c r="E1165" i="11"/>
  <c r="F1152" i="11"/>
  <c r="E1152" i="11"/>
  <c r="E1195" i="11" s="1"/>
  <c r="F1139" i="11"/>
  <c r="E1139" i="11"/>
  <c r="F1119" i="11"/>
  <c r="E1119" i="11"/>
  <c r="F1106" i="11"/>
  <c r="E1106" i="11"/>
  <c r="F1093" i="11"/>
  <c r="E1093" i="11"/>
  <c r="F1086" i="11"/>
  <c r="E1086" i="11"/>
  <c r="F1075" i="11"/>
  <c r="E1075" i="11"/>
  <c r="F1069" i="11"/>
  <c r="E1069" i="11"/>
  <c r="F1062" i="11"/>
  <c r="E1062" i="11"/>
  <c r="F1055" i="11"/>
  <c r="F1123" i="11" s="1"/>
  <c r="E1055" i="11"/>
  <c r="E1123" i="11" s="1"/>
  <c r="F1041" i="11"/>
  <c r="E1041" i="11"/>
  <c r="E1045" i="11" s="1"/>
  <c r="F1028" i="11"/>
  <c r="E1028" i="11"/>
  <c r="F1015" i="11"/>
  <c r="E1015" i="11"/>
  <c r="F1002" i="11"/>
  <c r="F1045" i="11" s="1"/>
  <c r="E1002" i="11"/>
  <c r="F989" i="11"/>
  <c r="E989" i="11"/>
  <c r="F976" i="11"/>
  <c r="E976" i="11"/>
  <c r="F963" i="11"/>
  <c r="E963" i="11"/>
  <c r="F950" i="11"/>
  <c r="E950" i="11"/>
  <c r="F937" i="11"/>
  <c r="E937" i="11"/>
  <c r="F916" i="11"/>
  <c r="E916" i="11"/>
  <c r="F886" i="11"/>
  <c r="F892" i="11" s="1"/>
  <c r="E886" i="11"/>
  <c r="E892" i="11" s="1"/>
  <c r="F865" i="11"/>
  <c r="E865" i="11"/>
  <c r="F852" i="11"/>
  <c r="E852" i="11"/>
  <c r="F822" i="11"/>
  <c r="E822" i="11"/>
  <c r="E828" i="11" s="1"/>
  <c r="F801" i="11"/>
  <c r="E801" i="11"/>
  <c r="F780" i="11"/>
  <c r="E780" i="11"/>
  <c r="F763" i="11"/>
  <c r="E763" i="11"/>
  <c r="E750" i="11"/>
  <c r="F744" i="11"/>
  <c r="F747" i="11" s="1"/>
  <c r="F741" i="11"/>
  <c r="F737" i="11"/>
  <c r="E737" i="11"/>
  <c r="F714" i="11"/>
  <c r="F719" i="11" s="1"/>
  <c r="E714" i="11"/>
  <c r="E719" i="11" s="1"/>
  <c r="F693" i="11"/>
  <c r="E693" i="11"/>
  <c r="F672" i="11"/>
  <c r="E672" i="11"/>
  <c r="F651" i="11"/>
  <c r="E651" i="11"/>
  <c r="F630" i="11"/>
  <c r="E630" i="11"/>
  <c r="F609" i="11"/>
  <c r="E609" i="11"/>
  <c r="F590" i="11"/>
  <c r="E590" i="11"/>
  <c r="F575" i="11"/>
  <c r="E575" i="11"/>
  <c r="F554" i="11"/>
  <c r="E554" i="11"/>
  <c r="F529" i="11"/>
  <c r="F523" i="11"/>
  <c r="E523" i="11"/>
  <c r="E529" i="11" s="1"/>
  <c r="F501" i="11"/>
  <c r="E501" i="11"/>
  <c r="F480" i="11"/>
  <c r="E480" i="11"/>
  <c r="F456" i="11"/>
  <c r="F450" i="11"/>
  <c r="E450" i="11"/>
  <c r="E456" i="11" s="1"/>
  <c r="F429" i="11"/>
  <c r="E429" i="11"/>
  <c r="E405" i="11"/>
  <c r="F399" i="11"/>
  <c r="F405" i="11" s="1"/>
  <c r="E399" i="11"/>
  <c r="F378" i="11"/>
  <c r="E378" i="11"/>
  <c r="F365" i="11"/>
  <c r="E365" i="11"/>
  <c r="E350" i="11"/>
  <c r="F347" i="11"/>
  <c r="F350" i="11" s="1"/>
  <c r="E347" i="11"/>
  <c r="F335" i="11"/>
  <c r="E335" i="11"/>
  <c r="F323" i="11"/>
  <c r="E323" i="11"/>
  <c r="F305" i="11"/>
  <c r="F308" i="11" s="1"/>
  <c r="E305" i="11"/>
  <c r="F292" i="11"/>
  <c r="E292" i="11"/>
  <c r="F280" i="11"/>
  <c r="E280" i="11"/>
  <c r="F269" i="11"/>
  <c r="E269" i="11"/>
  <c r="F257" i="11"/>
  <c r="E257" i="11"/>
  <c r="F245" i="11"/>
  <c r="E245" i="11"/>
  <c r="F232" i="11"/>
  <c r="E232" i="11"/>
  <c r="F220" i="11"/>
  <c r="E220" i="11"/>
  <c r="E308" i="11" s="1"/>
  <c r="F205" i="11"/>
  <c r="F201" i="11"/>
  <c r="E201" i="11"/>
  <c r="E205" i="11" s="1"/>
  <c r="F186" i="11"/>
  <c r="E186" i="11"/>
  <c r="F175" i="11"/>
  <c r="E175" i="11"/>
  <c r="F162" i="11"/>
  <c r="F158" i="11"/>
  <c r="E158" i="11"/>
  <c r="F148" i="11"/>
  <c r="E148" i="11"/>
  <c r="F139" i="11"/>
  <c r="E139" i="11"/>
  <c r="E162" i="11" s="1"/>
  <c r="F124" i="11"/>
  <c r="E124" i="11"/>
  <c r="F115" i="11"/>
  <c r="E115" i="11"/>
  <c r="F106" i="11"/>
  <c r="E106" i="11"/>
  <c r="F97" i="11"/>
  <c r="E97" i="11"/>
  <c r="F87" i="11"/>
  <c r="E87" i="11"/>
  <c r="F78" i="11"/>
  <c r="E78" i="11"/>
  <c r="F66" i="11"/>
  <c r="E66" i="11"/>
  <c r="F57" i="11"/>
  <c r="E57" i="11"/>
  <c r="F48" i="11"/>
  <c r="E48" i="11"/>
  <c r="F39" i="11"/>
  <c r="E39" i="11"/>
  <c r="F26" i="11"/>
  <c r="E26" i="11"/>
  <c r="F16" i="11"/>
  <c r="F128" i="11" s="1"/>
  <c r="E16" i="11"/>
  <c r="E128" i="11" s="1"/>
  <c r="D150" i="10"/>
  <c r="D141" i="10"/>
  <c r="D130" i="10"/>
  <c r="D111" i="10"/>
  <c r="D91" i="10"/>
  <c r="D68" i="10"/>
  <c r="D51" i="10"/>
  <c r="D29" i="10"/>
  <c r="D156" i="10" s="1"/>
  <c r="D161" i="10" s="1"/>
  <c r="I15" i="9"/>
  <c r="I17" i="9" s="1"/>
  <c r="F17" i="9"/>
  <c r="G17" i="9"/>
  <c r="H17" i="9"/>
  <c r="I20" i="9"/>
  <c r="I22" i="9" s="1"/>
  <c r="F22" i="9"/>
  <c r="G22" i="9"/>
  <c r="H22" i="9"/>
  <c r="I25" i="9"/>
  <c r="F27" i="9"/>
  <c r="G27" i="9"/>
  <c r="G35" i="9" s="1"/>
  <c r="H27" i="9"/>
  <c r="I27" i="9"/>
  <c r="I30" i="9"/>
  <c r="I31" i="9"/>
  <c r="I33" i="9" s="1"/>
  <c r="I35" i="9" s="1"/>
  <c r="F33" i="9"/>
  <c r="G33" i="9"/>
  <c r="H33" i="9"/>
  <c r="F35" i="9"/>
  <c r="H35" i="9"/>
  <c r="I40" i="9"/>
  <c r="F42" i="9"/>
  <c r="G42" i="9"/>
  <c r="I42" i="9"/>
  <c r="F44" i="9"/>
  <c r="G44" i="9"/>
  <c r="H44" i="9"/>
  <c r="I44" i="9"/>
  <c r="I49" i="9"/>
  <c r="F51" i="9"/>
  <c r="G51" i="9"/>
  <c r="I51" i="9"/>
  <c r="I53" i="9" s="1"/>
  <c r="F53" i="9"/>
  <c r="G53" i="9"/>
  <c r="H53" i="9"/>
  <c r="I58" i="9"/>
  <c r="I60" i="9"/>
  <c r="F62" i="9"/>
  <c r="G62" i="9"/>
  <c r="G66" i="9" s="1"/>
  <c r="H62" i="9"/>
  <c r="H66" i="9" s="1"/>
  <c r="I62" i="9"/>
  <c r="I66" i="9" s="1"/>
  <c r="F66" i="9"/>
  <c r="I13" i="8"/>
  <c r="I14" i="8"/>
  <c r="F20" i="8"/>
  <c r="G20" i="8"/>
  <c r="H20" i="8"/>
  <c r="H171" i="8" s="1"/>
  <c r="I20" i="8"/>
  <c r="F21" i="8"/>
  <c r="I21" i="8" s="1"/>
  <c r="G21" i="8"/>
  <c r="H21" i="8"/>
  <c r="F22" i="8"/>
  <c r="I22" i="8" s="1"/>
  <c r="G22" i="8"/>
  <c r="H22" i="8"/>
  <c r="H173" i="8" s="1"/>
  <c r="I26" i="8"/>
  <c r="I34" i="8" s="1"/>
  <c r="I27" i="8"/>
  <c r="F31" i="8"/>
  <c r="F33" i="8"/>
  <c r="G33" i="8"/>
  <c r="H33" i="8"/>
  <c r="I33" i="8"/>
  <c r="I171" i="8" s="1"/>
  <c r="F34" i="8"/>
  <c r="G34" i="8"/>
  <c r="H34" i="8"/>
  <c r="F35" i="8"/>
  <c r="G35" i="8"/>
  <c r="H35" i="8"/>
  <c r="I35" i="8"/>
  <c r="I39" i="8"/>
  <c r="I51" i="8" s="1"/>
  <c r="I40" i="8"/>
  <c r="I43" i="8"/>
  <c r="I44" i="8"/>
  <c r="F50" i="8"/>
  <c r="G50" i="8"/>
  <c r="G171" i="8" s="1"/>
  <c r="H50" i="8"/>
  <c r="I50" i="8"/>
  <c r="F51" i="8"/>
  <c r="G51" i="8"/>
  <c r="H51" i="8"/>
  <c r="F52" i="8"/>
  <c r="G52" i="8"/>
  <c r="G173" i="8" s="1"/>
  <c r="H52" i="8"/>
  <c r="I52" i="8"/>
  <c r="F62" i="8"/>
  <c r="G62" i="8"/>
  <c r="H62" i="8"/>
  <c r="I62" i="8"/>
  <c r="F63" i="8"/>
  <c r="F64" i="8"/>
  <c r="I68" i="8"/>
  <c r="I69" i="8"/>
  <c r="I77" i="8" s="1"/>
  <c r="F75" i="8"/>
  <c r="G75" i="8"/>
  <c r="H75" i="8"/>
  <c r="I75" i="8"/>
  <c r="F76" i="8"/>
  <c r="G76" i="8"/>
  <c r="G172" i="8" s="1"/>
  <c r="H76" i="8"/>
  <c r="I76" i="8"/>
  <c r="F77" i="8"/>
  <c r="G77" i="8"/>
  <c r="H77" i="8"/>
  <c r="I81" i="8"/>
  <c r="I82" i="8"/>
  <c r="I90" i="8" s="1"/>
  <c r="I85" i="8"/>
  <c r="I86" i="8"/>
  <c r="I1843" i="8" s="1"/>
  <c r="G1843" i="8" s="1"/>
  <c r="F88" i="8"/>
  <c r="G88" i="8"/>
  <c r="H88" i="8"/>
  <c r="I88" i="8"/>
  <c r="F89" i="8"/>
  <c r="F172" i="8" s="1"/>
  <c r="F1828" i="8" s="1"/>
  <c r="F1833" i="8" s="1"/>
  <c r="G89" i="8"/>
  <c r="H89" i="8"/>
  <c r="I89" i="8"/>
  <c r="F90" i="8"/>
  <c r="G90" i="8"/>
  <c r="H90" i="8"/>
  <c r="F102" i="8"/>
  <c r="G102" i="8"/>
  <c r="H102" i="8"/>
  <c r="I102" i="8"/>
  <c r="I108" i="8"/>
  <c r="I116" i="8" s="1"/>
  <c r="I109" i="8"/>
  <c r="I112" i="8"/>
  <c r="I113" i="8"/>
  <c r="F115" i="8"/>
  <c r="G115" i="8"/>
  <c r="H115" i="8"/>
  <c r="I115" i="8"/>
  <c r="F116" i="8"/>
  <c r="G116" i="8"/>
  <c r="H116" i="8"/>
  <c r="F117" i="8"/>
  <c r="G117" i="8"/>
  <c r="H117" i="8"/>
  <c r="I117" i="8"/>
  <c r="F128" i="8"/>
  <c r="G128" i="8"/>
  <c r="H128" i="8"/>
  <c r="I128" i="8"/>
  <c r="I134" i="8"/>
  <c r="I135" i="8"/>
  <c r="I142" i="8" s="1"/>
  <c r="F140" i="8"/>
  <c r="G140" i="8"/>
  <c r="H140" i="8"/>
  <c r="I140" i="8"/>
  <c r="F141" i="8"/>
  <c r="G141" i="8"/>
  <c r="H141" i="8"/>
  <c r="I141" i="8"/>
  <c r="F142" i="8"/>
  <c r="G142" i="8"/>
  <c r="H142" i="8"/>
  <c r="I146" i="8"/>
  <c r="I147" i="8"/>
  <c r="I155" i="8" s="1"/>
  <c r="I149" i="8"/>
  <c r="I153" i="8" s="1"/>
  <c r="I150" i="8"/>
  <c r="I154" i="8" s="1"/>
  <c r="I151" i="8"/>
  <c r="F153" i="8"/>
  <c r="G153" i="8"/>
  <c r="H153" i="8"/>
  <c r="F154" i="8"/>
  <c r="G154" i="8"/>
  <c r="H154" i="8"/>
  <c r="F155" i="8"/>
  <c r="G155" i="8"/>
  <c r="H155" i="8"/>
  <c r="F166" i="8"/>
  <c r="G166" i="8"/>
  <c r="H166" i="8"/>
  <c r="I166" i="8"/>
  <c r="F171" i="8"/>
  <c r="H172" i="8"/>
  <c r="F173" i="8"/>
  <c r="F187" i="8"/>
  <c r="G187" i="8"/>
  <c r="H187" i="8"/>
  <c r="H218" i="8" s="1"/>
  <c r="I187" i="8"/>
  <c r="F199" i="8"/>
  <c r="F218" i="8" s="1"/>
  <c r="G199" i="8"/>
  <c r="H199" i="8"/>
  <c r="I199" i="8"/>
  <c r="F213" i="8"/>
  <c r="G213" i="8"/>
  <c r="H213" i="8"/>
  <c r="I213" i="8"/>
  <c r="I218" i="8" s="1"/>
  <c r="G218" i="8"/>
  <c r="F237" i="8"/>
  <c r="G237" i="8"/>
  <c r="H237" i="8"/>
  <c r="I237" i="8"/>
  <c r="F257" i="8"/>
  <c r="F284" i="8" s="1"/>
  <c r="G257" i="8"/>
  <c r="H257" i="8"/>
  <c r="I257" i="8"/>
  <c r="F278" i="8"/>
  <c r="G278" i="8"/>
  <c r="H278" i="8"/>
  <c r="H284" i="8" s="1"/>
  <c r="I278" i="8"/>
  <c r="I284" i="8" s="1"/>
  <c r="G284" i="8"/>
  <c r="F303" i="8"/>
  <c r="G303" i="8"/>
  <c r="H303" i="8"/>
  <c r="I303" i="8"/>
  <c r="F320" i="8"/>
  <c r="G320" i="8"/>
  <c r="H320" i="8"/>
  <c r="I320" i="8"/>
  <c r="F337" i="8"/>
  <c r="G337" i="8"/>
  <c r="H337" i="8"/>
  <c r="I337" i="8"/>
  <c r="F353" i="8"/>
  <c r="G353" i="8"/>
  <c r="H353" i="8"/>
  <c r="I353" i="8"/>
  <c r="F370" i="8"/>
  <c r="G370" i="8"/>
  <c r="H370" i="8"/>
  <c r="I370" i="8"/>
  <c r="F387" i="8"/>
  <c r="G387" i="8"/>
  <c r="H387" i="8"/>
  <c r="I387" i="8"/>
  <c r="F403" i="8"/>
  <c r="G403" i="8"/>
  <c r="H403" i="8"/>
  <c r="I403" i="8"/>
  <c r="F420" i="8"/>
  <c r="F425" i="8" s="1"/>
  <c r="G420" i="8"/>
  <c r="G425" i="8" s="1"/>
  <c r="H420" i="8"/>
  <c r="I420" i="8"/>
  <c r="H425" i="8"/>
  <c r="I425" i="8"/>
  <c r="F434" i="8"/>
  <c r="F1841" i="8" s="1"/>
  <c r="I437" i="8"/>
  <c r="I445" i="8" s="1"/>
  <c r="I438" i="8"/>
  <c r="I446" i="8" s="1"/>
  <c r="F442" i="8"/>
  <c r="F444" i="8"/>
  <c r="G444" i="8"/>
  <c r="H444" i="8"/>
  <c r="I444" i="8"/>
  <c r="F445" i="8"/>
  <c r="G445" i="8"/>
  <c r="H445" i="8"/>
  <c r="G446" i="8"/>
  <c r="H446" i="8"/>
  <c r="G451" i="8"/>
  <c r="I451" i="8" s="1"/>
  <c r="I452" i="8"/>
  <c r="I454" i="8"/>
  <c r="I455" i="8"/>
  <c r="I456" i="8"/>
  <c r="F460" i="8"/>
  <c r="F464" i="8" s="1"/>
  <c r="F462" i="8"/>
  <c r="G462" i="8"/>
  <c r="G484" i="8" s="1"/>
  <c r="H462" i="8"/>
  <c r="I462" i="8"/>
  <c r="F463" i="8"/>
  <c r="H463" i="8"/>
  <c r="G464" i="8"/>
  <c r="G486" i="8" s="1"/>
  <c r="H464" i="8"/>
  <c r="I464" i="8"/>
  <c r="F469" i="8"/>
  <c r="F473" i="8"/>
  <c r="F481" i="8" s="1"/>
  <c r="F477" i="8"/>
  <c r="F479" i="8"/>
  <c r="F484" i="8" s="1"/>
  <c r="G479" i="8"/>
  <c r="H479" i="8"/>
  <c r="H484" i="8" s="1"/>
  <c r="I479" i="8"/>
  <c r="I484" i="8" s="1"/>
  <c r="F480" i="8"/>
  <c r="F485" i="8"/>
  <c r="H485" i="8"/>
  <c r="H486" i="8"/>
  <c r="F503" i="8"/>
  <c r="G503" i="8"/>
  <c r="H503" i="8"/>
  <c r="I503" i="8"/>
  <c r="F520" i="8"/>
  <c r="G520" i="8"/>
  <c r="H520" i="8"/>
  <c r="I520" i="8"/>
  <c r="F541" i="8"/>
  <c r="F547" i="8" s="1"/>
  <c r="G541" i="8"/>
  <c r="G547" i="8" s="1"/>
  <c r="H541" i="8"/>
  <c r="I541" i="8"/>
  <c r="H547" i="8"/>
  <c r="I547" i="8"/>
  <c r="I557" i="8"/>
  <c r="I572" i="8" s="1"/>
  <c r="I599" i="8" s="1"/>
  <c r="I558" i="8"/>
  <c r="I561" i="8"/>
  <c r="I562" i="8"/>
  <c r="I563" i="8"/>
  <c r="F571" i="8"/>
  <c r="G571" i="8"/>
  <c r="H571" i="8"/>
  <c r="I571" i="8"/>
  <c r="I598" i="8" s="1"/>
  <c r="F572" i="8"/>
  <c r="G572" i="8"/>
  <c r="H572" i="8"/>
  <c r="F573" i="8"/>
  <c r="G573" i="8"/>
  <c r="H573" i="8"/>
  <c r="I573" i="8"/>
  <c r="I600" i="8" s="1"/>
  <c r="F592" i="8"/>
  <c r="F598" i="8" s="1"/>
  <c r="G592" i="8"/>
  <c r="H592" i="8"/>
  <c r="I592" i="8"/>
  <c r="G598" i="8"/>
  <c r="H598" i="8"/>
  <c r="F599" i="8"/>
  <c r="G599" i="8"/>
  <c r="H599" i="8"/>
  <c r="F600" i="8"/>
  <c r="G600" i="8"/>
  <c r="H600" i="8"/>
  <c r="F622" i="8"/>
  <c r="G622" i="8"/>
  <c r="H622" i="8"/>
  <c r="I622" i="8"/>
  <c r="F643" i="8"/>
  <c r="G643" i="8"/>
  <c r="H643" i="8"/>
  <c r="I643" i="8"/>
  <c r="I671" i="8" s="1"/>
  <c r="F665" i="8"/>
  <c r="F671" i="8" s="1"/>
  <c r="G665" i="8"/>
  <c r="H665" i="8"/>
  <c r="I665" i="8"/>
  <c r="G671" i="8"/>
  <c r="H671" i="8"/>
  <c r="F696" i="8"/>
  <c r="G696" i="8"/>
  <c r="H696" i="8"/>
  <c r="I696" i="8"/>
  <c r="I702" i="8"/>
  <c r="I717" i="8" s="1"/>
  <c r="I703" i="8"/>
  <c r="I718" i="8" s="1"/>
  <c r="I866" i="8" s="1"/>
  <c r="I704" i="8"/>
  <c r="I719" i="8" s="1"/>
  <c r="I867" i="8" s="1"/>
  <c r="F717" i="8"/>
  <c r="G717" i="8"/>
  <c r="H717" i="8"/>
  <c r="F718" i="8"/>
  <c r="G718" i="8"/>
  <c r="G866" i="8" s="1"/>
  <c r="H718" i="8"/>
  <c r="F719" i="8"/>
  <c r="G719" i="8"/>
  <c r="G867" i="8" s="1"/>
  <c r="H719" i="8"/>
  <c r="I724" i="8"/>
  <c r="I725" i="8"/>
  <c r="F735" i="8"/>
  <c r="G735" i="8"/>
  <c r="H735" i="8"/>
  <c r="I735" i="8"/>
  <c r="F736" i="8"/>
  <c r="G736" i="8"/>
  <c r="H736" i="8"/>
  <c r="I736" i="8"/>
  <c r="F737" i="8"/>
  <c r="F867" i="8" s="1"/>
  <c r="G737" i="8"/>
  <c r="H737" i="8"/>
  <c r="H867" i="8" s="1"/>
  <c r="I737" i="8"/>
  <c r="F755" i="8"/>
  <c r="G755" i="8"/>
  <c r="H755" i="8"/>
  <c r="I755" i="8"/>
  <c r="F776" i="8"/>
  <c r="G776" i="8"/>
  <c r="H776" i="8"/>
  <c r="I776" i="8"/>
  <c r="F797" i="8"/>
  <c r="G797" i="8"/>
  <c r="H797" i="8"/>
  <c r="I797" i="8"/>
  <c r="F818" i="8"/>
  <c r="G818" i="8"/>
  <c r="H818" i="8"/>
  <c r="I818" i="8"/>
  <c r="F839" i="8"/>
  <c r="G839" i="8"/>
  <c r="H839" i="8"/>
  <c r="I839" i="8"/>
  <c r="F860" i="8"/>
  <c r="F865" i="8" s="1"/>
  <c r="G860" i="8"/>
  <c r="G865" i="8" s="1"/>
  <c r="H860" i="8"/>
  <c r="H865" i="8" s="1"/>
  <c r="I860" i="8"/>
  <c r="I865" i="8" s="1"/>
  <c r="F866" i="8"/>
  <c r="H866" i="8"/>
  <c r="F886" i="8"/>
  <c r="G886" i="8"/>
  <c r="H886" i="8"/>
  <c r="I886" i="8"/>
  <c r="F903" i="8"/>
  <c r="G903" i="8"/>
  <c r="H903" i="8"/>
  <c r="I903" i="8"/>
  <c r="F920" i="8"/>
  <c r="G920" i="8"/>
  <c r="H920" i="8"/>
  <c r="I920" i="8"/>
  <c r="F940" i="8"/>
  <c r="G940" i="8"/>
  <c r="H940" i="8"/>
  <c r="I940" i="8"/>
  <c r="F961" i="8"/>
  <c r="G961" i="8"/>
  <c r="H961" i="8"/>
  <c r="H988" i="8" s="1"/>
  <c r="I961" i="8"/>
  <c r="F982" i="8"/>
  <c r="G982" i="8"/>
  <c r="G988" i="8" s="1"/>
  <c r="H982" i="8"/>
  <c r="I982" i="8"/>
  <c r="F988" i="8"/>
  <c r="I988" i="8"/>
  <c r="F1012" i="8"/>
  <c r="G1012" i="8"/>
  <c r="H1012" i="8"/>
  <c r="I1012" i="8"/>
  <c r="I1017" i="8"/>
  <c r="I1018" i="8"/>
  <c r="F1028" i="8"/>
  <c r="F1055" i="8" s="1"/>
  <c r="G1028" i="8"/>
  <c r="H1028" i="8"/>
  <c r="F1029" i="8"/>
  <c r="G1029" i="8"/>
  <c r="H1029" i="8"/>
  <c r="H1056" i="8" s="1"/>
  <c r="I1029" i="8"/>
  <c r="I1056" i="8" s="1"/>
  <c r="F1030" i="8"/>
  <c r="G1030" i="8"/>
  <c r="G1057" i="8" s="1"/>
  <c r="I1030" i="8"/>
  <c r="F1049" i="8"/>
  <c r="G1049" i="8"/>
  <c r="G1055" i="8" s="1"/>
  <c r="H1049" i="8"/>
  <c r="I1049" i="8"/>
  <c r="H1055" i="8"/>
  <c r="I1055" i="8"/>
  <c r="F1056" i="8"/>
  <c r="G1056" i="8"/>
  <c r="F1057" i="8"/>
  <c r="H1057" i="8"/>
  <c r="I1057" i="8"/>
  <c r="I1069" i="8"/>
  <c r="I1070" i="8"/>
  <c r="I1071" i="8"/>
  <c r="F1079" i="8"/>
  <c r="G1079" i="8"/>
  <c r="H1079" i="8"/>
  <c r="I1079" i="8"/>
  <c r="F1080" i="8"/>
  <c r="G1080" i="8"/>
  <c r="H1080" i="8"/>
  <c r="I1080" i="8"/>
  <c r="F1081" i="8"/>
  <c r="G1081" i="8"/>
  <c r="G1244" i="8" s="1"/>
  <c r="H1081" i="8"/>
  <c r="I1081" i="8"/>
  <c r="F1100" i="8"/>
  <c r="G1100" i="8"/>
  <c r="H1100" i="8"/>
  <c r="I1100" i="8"/>
  <c r="F1117" i="8"/>
  <c r="G1117" i="8"/>
  <c r="H1117" i="8"/>
  <c r="I1117" i="8"/>
  <c r="F1134" i="8"/>
  <c r="G1134" i="8"/>
  <c r="H1134" i="8"/>
  <c r="I1134" i="8"/>
  <c r="F1151" i="8"/>
  <c r="G1151" i="8"/>
  <c r="H1151" i="8"/>
  <c r="I1151" i="8"/>
  <c r="F1169" i="8"/>
  <c r="G1169" i="8"/>
  <c r="H1169" i="8"/>
  <c r="I1169" i="8"/>
  <c r="F1186" i="8"/>
  <c r="G1186" i="8"/>
  <c r="H1186" i="8"/>
  <c r="I1186" i="8"/>
  <c r="F1203" i="8"/>
  <c r="G1203" i="8"/>
  <c r="H1203" i="8"/>
  <c r="I1203" i="8"/>
  <c r="F1220" i="8"/>
  <c r="G1220" i="8"/>
  <c r="G1242" i="8" s="1"/>
  <c r="H1220" i="8"/>
  <c r="I1220" i="8"/>
  <c r="I1225" i="8"/>
  <c r="I1237" i="8" s="1"/>
  <c r="I1242" i="8" s="1"/>
  <c r="I1226" i="8"/>
  <c r="I1238" i="8" s="1"/>
  <c r="I1243" i="8" s="1"/>
  <c r="I1227" i="8"/>
  <c r="I1239" i="8" s="1"/>
  <c r="I1244" i="8" s="1"/>
  <c r="F1237" i="8"/>
  <c r="G1237" i="8"/>
  <c r="H1237" i="8"/>
  <c r="H1242" i="8" s="1"/>
  <c r="F1238" i="8"/>
  <c r="F1243" i="8" s="1"/>
  <c r="G1238" i="8"/>
  <c r="G1243" i="8" s="1"/>
  <c r="H1238" i="8"/>
  <c r="F1239" i="8"/>
  <c r="G1239" i="8"/>
  <c r="H1239" i="8"/>
  <c r="H1244" i="8" s="1"/>
  <c r="F1242" i="8"/>
  <c r="H1243" i="8"/>
  <c r="F1244" i="8"/>
  <c r="F1255" i="8"/>
  <c r="G1255" i="8"/>
  <c r="H1255" i="8"/>
  <c r="I1255" i="8"/>
  <c r="F1265" i="8"/>
  <c r="F1342" i="8" s="1"/>
  <c r="G1265" i="8"/>
  <c r="G1342" i="8" s="1"/>
  <c r="H1265" i="8"/>
  <c r="I1265" i="8"/>
  <c r="F1274" i="8"/>
  <c r="G1274" i="8"/>
  <c r="H1274" i="8"/>
  <c r="I1274" i="8"/>
  <c r="F1282" i="8"/>
  <c r="G1282" i="8"/>
  <c r="H1282" i="8"/>
  <c r="I1282" i="8"/>
  <c r="F1295" i="8"/>
  <c r="G1295" i="8"/>
  <c r="H1295" i="8"/>
  <c r="I1295" i="8"/>
  <c r="F1304" i="8"/>
  <c r="G1304" i="8"/>
  <c r="H1304" i="8"/>
  <c r="I1304" i="8"/>
  <c r="F1320" i="8"/>
  <c r="G1320" i="8"/>
  <c r="H1320" i="8"/>
  <c r="I1320" i="8"/>
  <c r="F1337" i="8"/>
  <c r="G1337" i="8"/>
  <c r="H1337" i="8"/>
  <c r="I1337" i="8"/>
  <c r="H1342" i="8"/>
  <c r="I1342" i="8"/>
  <c r="F1361" i="8"/>
  <c r="G1361" i="8"/>
  <c r="H1361" i="8"/>
  <c r="I1361" i="8"/>
  <c r="I1366" i="8"/>
  <c r="I1367" i="8"/>
  <c r="I1368" i="8"/>
  <c r="I1380" i="8" s="1"/>
  <c r="F1378" i="8"/>
  <c r="G1378" i="8"/>
  <c r="H1378" i="8"/>
  <c r="I1378" i="8"/>
  <c r="F1379" i="8"/>
  <c r="G1379" i="8"/>
  <c r="H1379" i="8"/>
  <c r="I1379" i="8"/>
  <c r="I1435" i="8" s="1"/>
  <c r="F1380" i="8"/>
  <c r="G1380" i="8"/>
  <c r="G1436" i="8" s="1"/>
  <c r="H1380" i="8"/>
  <c r="I1383" i="8"/>
  <c r="I1384" i="8"/>
  <c r="I1385" i="8"/>
  <c r="F1395" i="8"/>
  <c r="G1395" i="8"/>
  <c r="H1395" i="8"/>
  <c r="I1395" i="8"/>
  <c r="F1396" i="8"/>
  <c r="G1396" i="8"/>
  <c r="H1396" i="8"/>
  <c r="I1396" i="8"/>
  <c r="F1397" i="8"/>
  <c r="F1436" i="8" s="1"/>
  <c r="G1397" i="8"/>
  <c r="H1397" i="8"/>
  <c r="H1436" i="8" s="1"/>
  <c r="I1397" i="8"/>
  <c r="I1436" i="8" s="1"/>
  <c r="F1412" i="8"/>
  <c r="G1412" i="8"/>
  <c r="H1412" i="8"/>
  <c r="I1412" i="8"/>
  <c r="F1429" i="8"/>
  <c r="F1434" i="8" s="1"/>
  <c r="G1429" i="8"/>
  <c r="G1434" i="8" s="1"/>
  <c r="H1429" i="8"/>
  <c r="H1434" i="8" s="1"/>
  <c r="I1429" i="8"/>
  <c r="I1434" i="8" s="1"/>
  <c r="F1435" i="8"/>
  <c r="G1435" i="8"/>
  <c r="H1435" i="8"/>
  <c r="F1454" i="8"/>
  <c r="G1454" i="8"/>
  <c r="H1454" i="8"/>
  <c r="H1512" i="8" s="1"/>
  <c r="I1454" i="8"/>
  <c r="F1471" i="8"/>
  <c r="G1471" i="8"/>
  <c r="H1471" i="8"/>
  <c r="I1471" i="8"/>
  <c r="F1488" i="8"/>
  <c r="G1488" i="8"/>
  <c r="H1488" i="8"/>
  <c r="I1488" i="8"/>
  <c r="F1506" i="8"/>
  <c r="G1506" i="8"/>
  <c r="H1506" i="8"/>
  <c r="I1506" i="8"/>
  <c r="F1512" i="8"/>
  <c r="G1512" i="8"/>
  <c r="I1512" i="8"/>
  <c r="F1531" i="8"/>
  <c r="G1531" i="8"/>
  <c r="H1531" i="8"/>
  <c r="I1531" i="8"/>
  <c r="F1549" i="8"/>
  <c r="G1549" i="8"/>
  <c r="H1549" i="8"/>
  <c r="H1571" i="8" s="1"/>
  <c r="I1549" i="8"/>
  <c r="F1566" i="8"/>
  <c r="G1566" i="8"/>
  <c r="H1566" i="8"/>
  <c r="I1566" i="8"/>
  <c r="F1571" i="8"/>
  <c r="G1571" i="8"/>
  <c r="I1571" i="8"/>
  <c r="F1592" i="8"/>
  <c r="G1592" i="8"/>
  <c r="H1592" i="8"/>
  <c r="I1592" i="8"/>
  <c r="F1609" i="8"/>
  <c r="F1614" i="8" s="1"/>
  <c r="G1609" i="8"/>
  <c r="G1614" i="8" s="1"/>
  <c r="H1609" i="8"/>
  <c r="H1614" i="8" s="1"/>
  <c r="I1609" i="8"/>
  <c r="I1614" i="8" s="1"/>
  <c r="F1634" i="8"/>
  <c r="G1634" i="8"/>
  <c r="H1634" i="8"/>
  <c r="H1656" i="8" s="1"/>
  <c r="I1634" i="8"/>
  <c r="I1639" i="8"/>
  <c r="I1651" i="8" s="1"/>
  <c r="I1656" i="8" s="1"/>
  <c r="I1640" i="8"/>
  <c r="F1641" i="8"/>
  <c r="I1641" i="8"/>
  <c r="I1653" i="8" s="1"/>
  <c r="I1658" i="8" s="1"/>
  <c r="F1645" i="8"/>
  <c r="F1649" i="8"/>
  <c r="F1651" i="8"/>
  <c r="F1656" i="8" s="1"/>
  <c r="G1651" i="8"/>
  <c r="G1656" i="8" s="1"/>
  <c r="H1651" i="8"/>
  <c r="F1652" i="8"/>
  <c r="G1652" i="8"/>
  <c r="H1652" i="8"/>
  <c r="H1657" i="8" s="1"/>
  <c r="I1652" i="8"/>
  <c r="I1657" i="8" s="1"/>
  <c r="F1653" i="8"/>
  <c r="F1658" i="8" s="1"/>
  <c r="G1653" i="8"/>
  <c r="G1658" i="8" s="1"/>
  <c r="H1653" i="8"/>
  <c r="F1657" i="8"/>
  <c r="G1657" i="8"/>
  <c r="H1658" i="8"/>
  <c r="F1676" i="8"/>
  <c r="F1699" i="8" s="1"/>
  <c r="G1676" i="8"/>
  <c r="H1676" i="8"/>
  <c r="I1676" i="8"/>
  <c r="F1694" i="8"/>
  <c r="G1694" i="8"/>
  <c r="H1694" i="8"/>
  <c r="H1699" i="8" s="1"/>
  <c r="I1694" i="8"/>
  <c r="I1699" i="8" s="1"/>
  <c r="G1699" i="8"/>
  <c r="I1707" i="8"/>
  <c r="I1708" i="8"/>
  <c r="I1709" i="8"/>
  <c r="I1717" i="8" s="1"/>
  <c r="I1749" i="8" s="1"/>
  <c r="I1711" i="8"/>
  <c r="I1715" i="8" s="1"/>
  <c r="I1712" i="8"/>
  <c r="I1716" i="8" s="1"/>
  <c r="I1748" i="8" s="1"/>
  <c r="I1713" i="8"/>
  <c r="F1715" i="8"/>
  <c r="F1747" i="8" s="1"/>
  <c r="G1715" i="8"/>
  <c r="H1715" i="8"/>
  <c r="F1716" i="8"/>
  <c r="G1716" i="8"/>
  <c r="H1716" i="8"/>
  <c r="H1748" i="8" s="1"/>
  <c r="F1717" i="8"/>
  <c r="F1749" i="8" s="1"/>
  <c r="G1717" i="8"/>
  <c r="H1717" i="8"/>
  <c r="F1729" i="8"/>
  <c r="G1729" i="8"/>
  <c r="H1729" i="8"/>
  <c r="H1747" i="8" s="1"/>
  <c r="I1729" i="8"/>
  <c r="I1734" i="8"/>
  <c r="I1742" i="8" s="1"/>
  <c r="I1735" i="8"/>
  <c r="I1736" i="8"/>
  <c r="I1738" i="8"/>
  <c r="I1739" i="8"/>
  <c r="I1743" i="8" s="1"/>
  <c r="I1740" i="8"/>
  <c r="I1744" i="8" s="1"/>
  <c r="F1742" i="8"/>
  <c r="G1742" i="8"/>
  <c r="G1747" i="8" s="1"/>
  <c r="H1742" i="8"/>
  <c r="F1743" i="8"/>
  <c r="G1743" i="8"/>
  <c r="H1743" i="8"/>
  <c r="F1744" i="8"/>
  <c r="G1744" i="8"/>
  <c r="G1749" i="8" s="1"/>
  <c r="H1744" i="8"/>
  <c r="F1748" i="8"/>
  <c r="G1748" i="8"/>
  <c r="H1749" i="8"/>
  <c r="F1759" i="8"/>
  <c r="G1759" i="8"/>
  <c r="H1759" i="8"/>
  <c r="I1759" i="8"/>
  <c r="F1768" i="8"/>
  <c r="G1768" i="8"/>
  <c r="H1768" i="8"/>
  <c r="H1773" i="8" s="1"/>
  <c r="I1768" i="8"/>
  <c r="I1773" i="8" s="1"/>
  <c r="F1773" i="8"/>
  <c r="G1773" i="8"/>
  <c r="F1789" i="8"/>
  <c r="G1789" i="8"/>
  <c r="H1789" i="8"/>
  <c r="I1789" i="8"/>
  <c r="F1795" i="8"/>
  <c r="G1795" i="8"/>
  <c r="H1795" i="8"/>
  <c r="I1795" i="8"/>
  <c r="I1805" i="8"/>
  <c r="I1806" i="8"/>
  <c r="F1808" i="8"/>
  <c r="G1808" i="8"/>
  <c r="H1808" i="8"/>
  <c r="H1822" i="8" s="1"/>
  <c r="I1808" i="8"/>
  <c r="I1822" i="8" s="1"/>
  <c r="F1809" i="8"/>
  <c r="F1823" i="8" s="1"/>
  <c r="G1809" i="8"/>
  <c r="H1809" i="8"/>
  <c r="I1809" i="8"/>
  <c r="F1810" i="8"/>
  <c r="G1810" i="8"/>
  <c r="H1810" i="8"/>
  <c r="H1824" i="8" s="1"/>
  <c r="I1810" i="8"/>
  <c r="I1824" i="8" s="1"/>
  <c r="F1817" i="8"/>
  <c r="G1817" i="8"/>
  <c r="H1817" i="8"/>
  <c r="I1817" i="8"/>
  <c r="F1818" i="8"/>
  <c r="F1819" i="8"/>
  <c r="F1822" i="8"/>
  <c r="G1822" i="8"/>
  <c r="G1823" i="8"/>
  <c r="H1823" i="8"/>
  <c r="I1823" i="8"/>
  <c r="F1824" i="8"/>
  <c r="G1824" i="8"/>
  <c r="F1840" i="8"/>
  <c r="F1842" i="8"/>
  <c r="F1843" i="8"/>
  <c r="F1844" i="8"/>
  <c r="I1844" i="8"/>
  <c r="G1844" i="8" s="1"/>
  <c r="F1845" i="8"/>
  <c r="I1845" i="8"/>
  <c r="G1845" i="8" s="1"/>
  <c r="F10" i="7"/>
  <c r="H10" i="7"/>
  <c r="H11" i="7"/>
  <c r="H12" i="7"/>
  <c r="F14" i="7"/>
  <c r="G14" i="7"/>
  <c r="H14" i="7" s="1"/>
  <c r="H16" i="7"/>
  <c r="H17" i="7"/>
  <c r="H18" i="7"/>
  <c r="H19" i="7"/>
  <c r="H21" i="7"/>
  <c r="H26" i="7"/>
  <c r="H27" i="7"/>
  <c r="H51" i="7" s="1"/>
  <c r="H28" i="7"/>
  <c r="H30" i="7"/>
  <c r="H31" i="7"/>
  <c r="H32" i="7"/>
  <c r="H34" i="7"/>
  <c r="H35" i="7"/>
  <c r="H36" i="7"/>
  <c r="H38" i="7"/>
  <c r="H39" i="7"/>
  <c r="H40" i="7"/>
  <c r="H42" i="7"/>
  <c r="H43" i="7"/>
  <c r="H44" i="7"/>
  <c r="H46" i="7"/>
  <c r="H50" i="7" s="1"/>
  <c r="H47" i="7"/>
  <c r="H48" i="7"/>
  <c r="H52" i="7" s="1"/>
  <c r="E50" i="7"/>
  <c r="F50" i="7"/>
  <c r="G50" i="7"/>
  <c r="E51" i="7"/>
  <c r="F51" i="7"/>
  <c r="G51" i="7"/>
  <c r="E52" i="7"/>
  <c r="F52" i="7"/>
  <c r="G52" i="7"/>
  <c r="H60" i="7"/>
  <c r="H61" i="7"/>
  <c r="H63" i="7"/>
  <c r="H64" i="7"/>
  <c r="E65" i="7"/>
  <c r="H65" i="7" s="1"/>
  <c r="H67" i="7"/>
  <c r="H68" i="7"/>
  <c r="E69" i="7"/>
  <c r="H69" i="7"/>
  <c r="H71" i="7"/>
  <c r="H72" i="7"/>
  <c r="H73" i="7"/>
  <c r="H75" i="7"/>
  <c r="H76" i="7"/>
  <c r="E77" i="7"/>
  <c r="H77" i="7"/>
  <c r="E80" i="7"/>
  <c r="F80" i="7"/>
  <c r="G80" i="7"/>
  <c r="G227" i="7" s="1"/>
  <c r="G233" i="7" s="1"/>
  <c r="H80" i="7"/>
  <c r="E81" i="7"/>
  <c r="H81" i="7" s="1"/>
  <c r="H241" i="7" s="1"/>
  <c r="F81" i="7"/>
  <c r="G81" i="7"/>
  <c r="E82" i="7"/>
  <c r="H82" i="7" s="1"/>
  <c r="F82" i="7"/>
  <c r="G82" i="7"/>
  <c r="G229" i="7" s="1"/>
  <c r="G235" i="7" s="1"/>
  <c r="H87" i="7"/>
  <c r="H88" i="7"/>
  <c r="H90" i="7"/>
  <c r="H91" i="7"/>
  <c r="H92" i="7"/>
  <c r="H95" i="7"/>
  <c r="H96" i="7"/>
  <c r="H98" i="7"/>
  <c r="H99" i="7"/>
  <c r="E100" i="7"/>
  <c r="H100" i="7" s="1"/>
  <c r="H103" i="7"/>
  <c r="H104" i="7"/>
  <c r="E106" i="7"/>
  <c r="F106" i="7"/>
  <c r="G106" i="7"/>
  <c r="H106" i="7"/>
  <c r="E107" i="7"/>
  <c r="F107" i="7"/>
  <c r="G107" i="7"/>
  <c r="H107" i="7"/>
  <c r="E108" i="7"/>
  <c r="F108" i="7"/>
  <c r="G108" i="7"/>
  <c r="H115" i="7"/>
  <c r="H116" i="7"/>
  <c r="E117" i="7"/>
  <c r="H117" i="7"/>
  <c r="H119" i="7"/>
  <c r="H120" i="7"/>
  <c r="H121" i="7"/>
  <c r="H123" i="7"/>
  <c r="H124" i="7"/>
  <c r="H125" i="7"/>
  <c r="H127" i="7"/>
  <c r="H128" i="7"/>
  <c r="H137" i="7" s="1"/>
  <c r="H242" i="7" s="1"/>
  <c r="E129" i="7"/>
  <c r="E138" i="7" s="1"/>
  <c r="H129" i="7"/>
  <c r="H138" i="7" s="1"/>
  <c r="H132" i="7"/>
  <c r="H133" i="7"/>
  <c r="E136" i="7"/>
  <c r="F136" i="7"/>
  <c r="G136" i="7"/>
  <c r="H136" i="7"/>
  <c r="E137" i="7"/>
  <c r="F137" i="7"/>
  <c r="G137" i="7"/>
  <c r="F138" i="7"/>
  <c r="G138" i="7"/>
  <c r="H145" i="7"/>
  <c r="H146" i="7"/>
  <c r="E147" i="7"/>
  <c r="H147" i="7" s="1"/>
  <c r="H149" i="7"/>
  <c r="H150" i="7"/>
  <c r="E151" i="7"/>
  <c r="H151" i="7"/>
  <c r="H153" i="7"/>
  <c r="H154" i="7"/>
  <c r="H163" i="7" s="1"/>
  <c r="E155" i="7"/>
  <c r="H155" i="7" s="1"/>
  <c r="H157" i="7"/>
  <c r="H158" i="7"/>
  <c r="E159" i="7"/>
  <c r="H159" i="7"/>
  <c r="E162" i="7"/>
  <c r="F162" i="7"/>
  <c r="G162" i="7"/>
  <c r="H162" i="7"/>
  <c r="E163" i="7"/>
  <c r="F163" i="7"/>
  <c r="G163" i="7"/>
  <c r="E164" i="7"/>
  <c r="F164" i="7"/>
  <c r="G164" i="7"/>
  <c r="H170" i="7"/>
  <c r="H171" i="7"/>
  <c r="E172" i="7"/>
  <c r="H172" i="7"/>
  <c r="H174" i="7"/>
  <c r="H175" i="7"/>
  <c r="E176" i="7"/>
  <c r="H176" i="7" s="1"/>
  <c r="H178" i="7"/>
  <c r="H179" i="7"/>
  <c r="E180" i="7"/>
  <c r="H180" i="7"/>
  <c r="H182" i="7"/>
  <c r="H183" i="7"/>
  <c r="H188" i="7" s="1"/>
  <c r="E184" i="7"/>
  <c r="H184" i="7" s="1"/>
  <c r="H189" i="7" s="1"/>
  <c r="E187" i="7"/>
  <c r="F187" i="7"/>
  <c r="G187" i="7"/>
  <c r="H187" i="7"/>
  <c r="E188" i="7"/>
  <c r="F188" i="7"/>
  <c r="G188" i="7"/>
  <c r="F189" i="7"/>
  <c r="G189" i="7"/>
  <c r="H196" i="7"/>
  <c r="H197" i="7"/>
  <c r="E198" i="7"/>
  <c r="H198" i="7" s="1"/>
  <c r="E202" i="7"/>
  <c r="F202" i="7"/>
  <c r="G202" i="7"/>
  <c r="H202" i="7"/>
  <c r="E203" i="7"/>
  <c r="H203" i="7" s="1"/>
  <c r="F203" i="7"/>
  <c r="G203" i="7"/>
  <c r="F204" i="7"/>
  <c r="G204" i="7"/>
  <c r="H211" i="7"/>
  <c r="H212" i="7"/>
  <c r="H216" i="7"/>
  <c r="H217" i="7"/>
  <c r="E221" i="7"/>
  <c r="F221" i="7"/>
  <c r="G221" i="7"/>
  <c r="H221" i="7"/>
  <c r="H227" i="7" s="1"/>
  <c r="H233" i="7" s="1"/>
  <c r="E222" i="7"/>
  <c r="H222" i="7" s="1"/>
  <c r="H243" i="7" s="1"/>
  <c r="F222" i="7"/>
  <c r="F228" i="7" s="1"/>
  <c r="F234" i="7" s="1"/>
  <c r="G222" i="7"/>
  <c r="G228" i="7" s="1"/>
  <c r="G234" i="7" s="1"/>
  <c r="E223" i="7"/>
  <c r="F223" i="7"/>
  <c r="G223" i="7"/>
  <c r="H223" i="7"/>
  <c r="E227" i="7"/>
  <c r="E233" i="7" s="1"/>
  <c r="F227" i="7"/>
  <c r="F233" i="7" s="1"/>
  <c r="F229" i="7"/>
  <c r="F235" i="7" s="1"/>
  <c r="E241" i="7"/>
  <c r="E242" i="7"/>
  <c r="F828" i="11" l="1"/>
  <c r="F1497" i="11" s="1"/>
  <c r="F1500" i="11" s="1"/>
  <c r="E1497" i="11"/>
  <c r="E1500" i="11" s="1"/>
  <c r="F750" i="11"/>
  <c r="D153" i="10"/>
  <c r="H244" i="7"/>
  <c r="I1747" i="8"/>
  <c r="I1840" i="8"/>
  <c r="I463" i="8"/>
  <c r="I485" i="8" s="1"/>
  <c r="H1827" i="8"/>
  <c r="H1832" i="8" s="1"/>
  <c r="I486" i="8"/>
  <c r="H1829" i="8"/>
  <c r="H1834" i="8" s="1"/>
  <c r="I1827" i="8"/>
  <c r="I1832" i="8" s="1"/>
  <c r="F1827" i="8"/>
  <c r="F1832" i="8" s="1"/>
  <c r="I173" i="8"/>
  <c r="I1829" i="8" s="1"/>
  <c r="I1834" i="8" s="1"/>
  <c r="H164" i="7"/>
  <c r="F240" i="7"/>
  <c r="F239" i="7"/>
  <c r="G1827" i="8"/>
  <c r="G1832" i="8" s="1"/>
  <c r="H108" i="7"/>
  <c r="H1828" i="8"/>
  <c r="H1833" i="8" s="1"/>
  <c r="G1828" i="8"/>
  <c r="G1833" i="8" s="1"/>
  <c r="G1829" i="8"/>
  <c r="G1834" i="8" s="1"/>
  <c r="G1838" i="8" s="1"/>
  <c r="I172" i="8"/>
  <c r="I1828" i="8" s="1"/>
  <c r="I1833" i="8" s="1"/>
  <c r="I1842" i="8"/>
  <c r="G1842" i="8" s="1"/>
  <c r="E243" i="7"/>
  <c r="E244" i="7" s="1"/>
  <c r="I1841" i="8"/>
  <c r="G463" i="8"/>
  <c r="G485" i="8" s="1"/>
  <c r="F446" i="8"/>
  <c r="F486" i="8" s="1"/>
  <c r="F1829" i="8" s="1"/>
  <c r="F1834" i="8" s="1"/>
  <c r="E228" i="7"/>
  <c r="E204" i="7"/>
  <c r="E189" i="7"/>
  <c r="G44" i="6"/>
  <c r="G253" i="6"/>
  <c r="G291" i="6"/>
  <c r="H291" i="6"/>
  <c r="G292" i="6"/>
  <c r="H292" i="6"/>
  <c r="E15" i="5"/>
  <c r="D1838" i="8" l="1"/>
  <c r="I1848" i="8"/>
  <c r="G1841" i="8"/>
  <c r="H228" i="7"/>
  <c r="H234" i="7" s="1"/>
  <c r="E234" i="7"/>
  <c r="E229" i="7"/>
  <c r="H204" i="7"/>
  <c r="D1839" i="8"/>
  <c r="I1847" i="8"/>
  <c r="G1840" i="8"/>
  <c r="G103" i="4"/>
  <c r="G102" i="4"/>
  <c r="G97" i="4"/>
  <c r="G96" i="4"/>
  <c r="G31" i="4"/>
  <c r="G28" i="4"/>
  <c r="H229" i="7" l="1"/>
  <c r="H235" i="7" s="1"/>
  <c r="E235" i="7"/>
  <c r="I890" i="3"/>
  <c r="I889" i="3"/>
  <c r="I904" i="3"/>
  <c r="I903" i="3"/>
  <c r="I900" i="3" l="1"/>
  <c r="I899" i="3"/>
  <c r="I243" i="3" l="1"/>
  <c r="I475" i="3" l="1"/>
  <c r="I474" i="3"/>
  <c r="I473" i="3"/>
  <c r="I472" i="3"/>
  <c r="I471" i="3"/>
  <c r="I466" i="3"/>
  <c r="I465" i="3"/>
  <c r="I745" i="3"/>
  <c r="I744" i="3"/>
  <c r="I743" i="3"/>
  <c r="I742" i="3"/>
  <c r="I281" i="3"/>
  <c r="I181" i="3"/>
  <c r="I276" i="3"/>
  <c r="I275" i="3"/>
  <c r="I205" i="3"/>
  <c r="I204" i="3"/>
  <c r="I841" i="3"/>
</calcChain>
</file>

<file path=xl/sharedStrings.xml><?xml version="1.0" encoding="utf-8"?>
<sst xmlns="http://schemas.openxmlformats.org/spreadsheetml/2006/main" count="12941" uniqueCount="1585">
  <si>
    <t>Descrizione capitolo</t>
  </si>
  <si>
    <t>Enza Gori</t>
  </si>
  <si>
    <t>INDENNITA' DI CARICA CONSIGLIERI</t>
  </si>
  <si>
    <t>in corso di esercizio</t>
  </si>
  <si>
    <t>Siliana Ticci</t>
  </si>
  <si>
    <t>INDENNITA' DI FUNZIONE CONSIGLIERI</t>
  </si>
  <si>
    <t>RIMBORSO ESERCIZIO MANDATO-RIMBORSO FISSO CONSIGLIERI</t>
  </si>
  <si>
    <t>RIMBORSO ESERCIZIO MANDATO - RIMBORSO VARIABILE CONSIGLIERI</t>
  </si>
  <si>
    <t>RIMBORSO ESERCIZIO MANDATO  - RIMBORSO KM CONSIGLIERI</t>
  </si>
  <si>
    <t>ONERI IRAP CONSIGLIERI</t>
  </si>
  <si>
    <t>Claudia Bartarelli</t>
  </si>
  <si>
    <t>INDENNITA' DI CARICA ASSESSORI</t>
  </si>
  <si>
    <t>INDENNITA' DI FUNZIONE ASSESSORI</t>
  </si>
  <si>
    <t>RIMBORSO MANDATO ASSESSORI</t>
  </si>
  <si>
    <t>ONERI IRAP ASSESSORI</t>
  </si>
  <si>
    <t>MISSIONI ITALIA CONSIGLIERI</t>
  </si>
  <si>
    <t>MISSIONI ESTERO CONSIGLIERI</t>
  </si>
  <si>
    <t>Gestione diretta e/o indiretta tramite rimborso spese viaggio e soggiorno, previa autorizzazione dell'organo competente ai sensi Capo III, Titolo IV del T.U. delle Disposizioni Organizzative</t>
  </si>
  <si>
    <t>Cinzia Sestini</t>
  </si>
  <si>
    <t>ASSEGNI VITALIZI DIRETTI E INDIRETTI (l.r. 3/2009)</t>
  </si>
  <si>
    <t>IRAP ASSEGNI VITALIZI DIRETTI E INDIRETTI (l.r. 3/2009)</t>
  </si>
  <si>
    <t>CONTRIBUTO PER IL FUNZIONAMENTO DEI GRUPPI CONSILIARI (l.r.83/2012)</t>
  </si>
  <si>
    <t>CONTRIBUTO PER IL FUNZIONAMENTO DEI GRUPPI CONSILIARI  (5.000,00 x consigliere)</t>
  </si>
  <si>
    <t>TELEFONIA FISSA GRUPPI CONSILIARI</t>
  </si>
  <si>
    <t>contratto in esecuzione</t>
  </si>
  <si>
    <t>Lorella Vichi</t>
  </si>
  <si>
    <t>COSTO SPESE TELEFONICHE - QUOTA A CARICO GRUPPI CONSILIARI</t>
  </si>
  <si>
    <t>Rosanna Romellano</t>
  </si>
  <si>
    <t>RIMBORSI SPESE PER RELATORI A INIZIATIVE DI PIANETA GALILEO</t>
  </si>
  <si>
    <t>Rimborsi spese forfettari per relatori e autori</t>
  </si>
  <si>
    <t>Letizia Brogioni</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</si>
  <si>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</si>
  <si>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</si>
  <si>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</si>
  <si>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</si>
  <si>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</si>
  <si>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</si>
  <si>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</si>
  <si>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</si>
  <si>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</si>
  <si>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</si>
  <si>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</si>
  <si>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</si>
  <si>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CONVENZIONE CON USR PER LA GESTIONE DEL PARLAMENTO DEGLI STUDENTI LR. 34/2011</t>
  </si>
  <si>
    <t>Convenzione con USR per gestione PRST tramite rete di scuole</t>
  </si>
  <si>
    <t>SERVIZI - PER ATTIVITA' ED INIZIATIVE DELLE COMMISSIONI CONSILIARI 1.2.3 e 4 - COMMISSIONE COSTA</t>
  </si>
  <si>
    <t>Spese per attività istituzionali delle commissioni del settore quali a titolo esemplificativo e non esaustivo, spese organizzazione seminari e convegni</t>
  </si>
  <si>
    <t>Riccarda Casini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</si>
  <si>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</si>
  <si>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</si>
  <si>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</si>
  <si>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</si>
  <si>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</si>
  <si>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</si>
  <si>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</si>
  <si>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</si>
  <si>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</si>
  <si>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</si>
  <si>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</si>
  <si>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RIMBORSO ALLA SEZIONE REGIONALE DI CONTROLLO DELLA CORTE DEI CONTI PER LA REGIONE TOSCANA (Art. 7. c. 8. l. 131/03) -</t>
  </si>
  <si>
    <t>Leonardo Grassi</t>
  </si>
  <si>
    <t>INDENNIZZI PER RITARDO NEI PROCEDIMENTI AMMINISTRATIVI</t>
  </si>
  <si>
    <t>Indennizzi per ritardo nei procedimenti amministrativi</t>
  </si>
  <si>
    <t>Raffaella Fattorini</t>
  </si>
  <si>
    <t>INDENNIZZI PER RITARDO NEI PAGAMENTI</t>
  </si>
  <si>
    <t>Indennizzi per ritardo nei pagamenti</t>
  </si>
  <si>
    <t>Maria Laura Piccinini</t>
  </si>
  <si>
    <t>MISURE A SOSTEGNO DELL'ATTIVITA' DELL'ASSOCIAZIONE ITALIANA DEL CONSIGLIO DEI COMUNI E DELLE REGIONI D'EUROPA (A.I.C.C.R.E.)- FEDERAZIONE REGIONALE DELLA TOSCANA (l.r. 76/1997)</t>
  </si>
  <si>
    <t>RIMBORSI SPESE E PREMI PER TIROCINI FORMATIVI A TITOLO ONEROSO PRESSO IL CONSIGLIO REGIONALE</t>
  </si>
  <si>
    <t>Francesco Spolverini</t>
  </si>
  <si>
    <t>IRAP SU TIROCINI FORMATIVI A TITOLO ONEROSO PRESSO IL CONSIGLIO REGIONALE</t>
  </si>
  <si>
    <t>INAIL SU TIROCINI FORMATIVI A TITOLO ONEROSO PRESSO IL CONSIGLIO REGIONALE</t>
  </si>
  <si>
    <t>Contributi e INAIL da prevedersi nel caso di attivazione di tirocini formativi noncurriculari</t>
  </si>
  <si>
    <t>VALUTAZIONE  DELLE POLITICHE PUBBLICHE (art. 45 E 47 STATUTO)</t>
  </si>
  <si>
    <t>Luciano Moretti</t>
  </si>
  <si>
    <t>SERVIZI PER IL FUNZIONAMENTO E ORGANIZZAZIONE OLI</t>
  </si>
  <si>
    <t>Servizi per il funzionamento e organizzazione OLI</t>
  </si>
  <si>
    <t>Carla Paradiso</t>
  </si>
  <si>
    <t>RIMBORSI SPESE RELATORI A CONVEGNI E RIUNIONI OLI</t>
  </si>
  <si>
    <t>Convegni - rimborsi analitici spese docenti per formazione e relatori</t>
  </si>
  <si>
    <t>IRAP SU COMPENSI E RIMBORSI ANALITICI SPESE DOCENTI PER FORMAZIONE OLI</t>
  </si>
  <si>
    <t>IRAP PER COMPENSI E RIMBORSI SPESE RELATORI CONVEGNI E RIUNIONI OLI</t>
  </si>
  <si>
    <t>Elena Michelagnoli</t>
  </si>
  <si>
    <t>ACQUISTO DI MATERIALE SPECIALE PER ARCHIVIAZIONE E INVENTARIAZIONE</t>
  </si>
  <si>
    <t>Acquisto materiale speciale per la conservazione</t>
  </si>
  <si>
    <t>Monica Valentini</t>
  </si>
  <si>
    <t>RIMBORSO SPESE ENTI LOCALI PER L'INIZIATIVA POPOLARE (L.R. 51/2010)</t>
  </si>
  <si>
    <t>Rimborso spese per leggi di iniziative popolari (l.r. 51/2010)</t>
  </si>
  <si>
    <t>BENI DI RAPPRESENTANZA MEMBRI UFFICIO DI PRESIDENZA</t>
  </si>
  <si>
    <t>SERVIZI DI RAPPRESENTANZA  MEMBRI UFFICIO DI PRESIDENZA</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</si>
  <si>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</si>
  <si>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</si>
  <si>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</si>
  <si>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</si>
  <si>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</si>
  <si>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</si>
  <si>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</si>
  <si>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</si>
  <si>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</si>
  <si>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Simona Bonatti</t>
  </si>
  <si>
    <t>SERVIZI DI RAPPRESENTANZA  DIFENSORE CIVICO</t>
  </si>
  <si>
    <t>Servizi di rappresentanza difensore civico</t>
  </si>
  <si>
    <t>SERVIZI DI RAPPRESENTANZA PRESIDENTE CORECOM</t>
  </si>
  <si>
    <t>spese di rappresentanza</t>
  </si>
  <si>
    <t>BENI DI RAPPRESENTANZA PRESIDENTE CPO</t>
  </si>
  <si>
    <t>doni di rapparesentanza della Presidente della CPO</t>
  </si>
  <si>
    <t>Antonella Accardo</t>
  </si>
  <si>
    <t>SERVIZI DI RAPPRESENTANZA  PRESIDENTE CPO</t>
  </si>
  <si>
    <t>Servizi di rappresentanza della presidente della CPO</t>
  </si>
  <si>
    <t>SERVIZI DI RAPPRESENTANZA PRESIDENTE CAL</t>
  </si>
  <si>
    <t>Acquisto servizi di rappresentanza del Presidente CAL</t>
  </si>
  <si>
    <t>Rita Lupi</t>
  </si>
  <si>
    <t>SPESE DI RAPPRESENTANZA PRESIDENTE COPAS</t>
  </si>
  <si>
    <t>Acquisto servizi di rappresentanza del Presidente COPAS</t>
  </si>
  <si>
    <t>SERVIZI DI RAPPRESENTANZA  GARANTE INFANZIA E ADOLESCENZA</t>
  </si>
  <si>
    <t>servizi di rappresentanza</t>
  </si>
  <si>
    <t>SERVIZI DI RAPPRESENTANZA  GARANTE DELLE PERSONE SOTTOPOSTE A MISURE RESTRITTIVE DELLA LIBERTA' PERSONALE</t>
  </si>
  <si>
    <t>Servizi di rappresentanza garante delle persone sottoposte a misure restrittive della libertà personale</t>
  </si>
  <si>
    <t>BENI DI RAPPRESENTANZA  (art. 1 c.1 lett a) e b) lr 4/2009)</t>
  </si>
  <si>
    <t>Acquisto beni di rappresentanza ai sensi art. 1, c.1 lett.a) della LR 4/09, su indicazione dell'Ufficio di Presidenza</t>
  </si>
  <si>
    <t>INDENNITA' DI FUNZIONE  DIFENSORE CIVICO</t>
  </si>
  <si>
    <t>Indennità di funzione prevista dalla L.R.  19/2009 art. 27</t>
  </si>
  <si>
    <t>RIMBORSI SPESE DIFENSORE CIVICO</t>
  </si>
  <si>
    <t>Rimborsi spese previsti dalla L. R. 19/2009 art. 27</t>
  </si>
  <si>
    <t>IRAP SU INDENNITA' E RIMBORSI SPESE DIFENSORE CIVICO</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</si>
  <si>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</si>
  <si>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</si>
  <si>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</si>
  <si>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</si>
  <si>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</si>
  <si>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</si>
  <si>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</si>
  <si>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</si>
  <si>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IRAP SU MISSIONI DIFENSORE CIVICO</t>
  </si>
  <si>
    <t>INDENNITA' DI FUNZIONE CORECOM</t>
  </si>
  <si>
    <t>RIMBORSI SPESE CORECOM</t>
  </si>
  <si>
    <t>rimborsi spese ai componenti</t>
  </si>
  <si>
    <t>IRAP SU INDENNITA' E  RIMBORSO SPESE CORECOM</t>
  </si>
  <si>
    <t>IRAP SU INDENNITA' R RIMBORSO SPESE CORECOM</t>
  </si>
  <si>
    <t>MISSIONI COMPONENTI CORECOM</t>
  </si>
  <si>
    <t>Rimborsi spese ai compenti del Corecom per missioni</t>
  </si>
  <si>
    <t>IRAP SU MISSIONI COMPONENTI CORECOM</t>
  </si>
  <si>
    <t>CORECOM-SERVIZI PER L'ATTUAZIONE DEL PIANO DI ATTIVITA'</t>
  </si>
  <si>
    <t>monitoraggio emittenti tv locali per sicurezza stradale</t>
  </si>
  <si>
    <t>Giacomo Amalfitano</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</si>
  <si>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</si>
  <si>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</si>
  <si>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</si>
  <si>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</si>
  <si>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</si>
  <si>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</si>
  <si>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</si>
  <si>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</si>
  <si>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</si>
  <si>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</si>
  <si>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</si>
  <si>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</si>
  <si>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</si>
  <si>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SPESE PER SERVIZI DI PORTINERIA - ACCOGLIENZA UTENTI CORECOM PER FUNZIONI DELEGATE DA AGCOM</t>
  </si>
  <si>
    <t>CORECOM - TRASFERIMENTI AD ENTI PUBBLICI PER PROGETTI COMUNI (RISORSE VINCOLATE)RISORSE AGCOM</t>
  </si>
  <si>
    <t>INDENNITA' DI FUNZIONE COMPONENTI COMMISSIONE PARI OPPORTUNITA'</t>
  </si>
  <si>
    <t>corresponsione indennità componenti CPO (art 10, c. 1, l.r. 76/2009)</t>
  </si>
  <si>
    <t>RIMBORSI SPESE COMPONENTI COMMISSIONE PARI OPPORTUNITA'</t>
  </si>
  <si>
    <t>rimborsi spese componenti CPO</t>
  </si>
  <si>
    <t>IRAP SU INDENNITA' COMMISSIONE PARI OPPORTUNITA'</t>
  </si>
  <si>
    <t>IRAP RIMBORSO SPESE COMMISSIONE PARI OPPORTUNITA'</t>
  </si>
  <si>
    <t>MISSIONI COMPONENTI COMMISSIONE PARI OPPORTUNITA'</t>
  </si>
  <si>
    <t>missioni componenti CPO</t>
  </si>
  <si>
    <t>IRAP SU MISSIONI COMPONENTI PARI OPPORTUNITA'</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</si>
  <si>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</si>
  <si>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</si>
  <si>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</si>
  <si>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</si>
  <si>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</si>
  <si>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</si>
  <si>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IRAP SU GETTONI E INDENNITA' CAL</t>
  </si>
  <si>
    <t>C.A.L. -SERVIZI PER RELAZIONI PUBBLICHE. MOSTRE E CONVEGNI</t>
  </si>
  <si>
    <t>Affidamento servizi per iniziative programmate</t>
  </si>
  <si>
    <t>C.A.L. - RELATORI CONVEGNI  PRESTAZIONI LIBERO PROFESSIONALI</t>
  </si>
  <si>
    <t>Rimborso spese ai relatori ad iniziative programmate</t>
  </si>
  <si>
    <t>IRAP SU RIMBORSO KM MISSIONI MEMBRI CONFERENZA PERMANENTE AUTONOMIE SOCIALI</t>
  </si>
  <si>
    <t>IRAP SU RIMBORSI SPESE E KM MISSIONI MEMBRI CONFERENZA PERMANENTE AUTONOMIE SOCIALI</t>
  </si>
  <si>
    <t>COPAS. -SERVIZI PER RELAZIONI PUBBLICHE. MOSTRE E CONVEGNI</t>
  </si>
  <si>
    <t>COPAS. - RELATORI CONVEGNI  PRESTAZIONI LIBERO PROFESSIONALI</t>
  </si>
  <si>
    <t>MISSIONI COMPONENTI DELLA CONFERENZA PERMANENTE DELLE AUTONOMIE SOCIALI</t>
  </si>
  <si>
    <t>Rimborso spese componenti COPAS per missioni</t>
  </si>
  <si>
    <t>GETTONI AUTORITA' REGIONALE PER LA PARTECIPAZIONE</t>
  </si>
  <si>
    <t>Donatella Poggi</t>
  </si>
  <si>
    <t>RIMBORSI SPESE AUTORITA' REGIONALE PER LA PARTECIPAZIONE</t>
  </si>
  <si>
    <t>rimborsi spese APP</t>
  </si>
  <si>
    <t>IRAP SU EMOLUMENTI AUTORITA' REGIONALE PER LA PARTECIPAZIONE</t>
  </si>
  <si>
    <t>IRAP SU EMOLUMENTI AUTORITA REGIONALE PER LA PARTECIPAZIONE</t>
  </si>
  <si>
    <t>AUTORITA' REGIONALE PER LA PARTECIPAZIONE - TRASFERIMENTI AD AMMINISTRAZIONE LOCALI</t>
  </si>
  <si>
    <t>già impegnati</t>
  </si>
  <si>
    <t>AUTORITA' REGIONALE PER LA PARTECIPAZIONE-TRASFERIMENTI COMITATI</t>
  </si>
  <si>
    <t>Finanziamento processi partecipativi</t>
  </si>
  <si>
    <t>Finanziamento processi partecipativi già approvati</t>
  </si>
  <si>
    <t>AUTORITA' REGIONALE PER LA PARTECIPAZIONE-TRASFERIMENTI ISTITUZIONI SCOLASTICHE</t>
  </si>
  <si>
    <t>AUTORITA' REGIONALE PER LA PARTECIPAZIONE-TRASFERIMENTI A IMPRESE</t>
  </si>
  <si>
    <t>Processi partecipativi già approvati</t>
  </si>
  <si>
    <t>AUTORITA' REGIONALE PER LA PARTECIPAZIONE. -SERVIZI PER RELAZIONI PUBBLICHE. MOSTRE E CONVEGNI</t>
  </si>
  <si>
    <t>AUTORITA' REGIONALE PER LA PARTECIPAZIONE - RELATORI CONVEGNI PRESTAZIONI LIBERO PROFESSIONALI</t>
  </si>
  <si>
    <t>Compensi relatori per iniziative APP programmate</t>
  </si>
  <si>
    <t>MISSIONI AUTORITA' REGIONALE PER LA PARTECIPAZIONE</t>
  </si>
  <si>
    <t>IRAP MISSIONI AUTORITA' REGIONALE PER LA PARTECIPAZIONE</t>
  </si>
  <si>
    <t>EMOLUMENTI COLLEGIO DI GARANZIA (L.R. 34/2008)</t>
  </si>
  <si>
    <t>Erogazione emolumenti componenti il Collegio</t>
  </si>
  <si>
    <t>Barbara Cocchi</t>
  </si>
  <si>
    <t>IRAP SU EMOLUMENTI COLLEGIO DI GARANZIA L.R. 34/2008</t>
  </si>
  <si>
    <t>Indennità di funzione prevista dalla L. R. 26/2010 Art. 9</t>
  </si>
  <si>
    <t>RIMBORSI SPESE GARANTE PER L'INFANZIA E L'ADOLESCENZA</t>
  </si>
  <si>
    <t>Rimborsi spese previsti dalla L. R. 26/2010 art.9</t>
  </si>
  <si>
    <t>IRAP SU INDENNITA'  E RIMBORSO SPESE GARANTE PER L'INFANZIA E L'ADOLESCENZA</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</si>
  <si>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</si>
  <si>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</si>
  <si>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</si>
  <si>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</si>
  <si>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</si>
  <si>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</si>
  <si>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IRAP SU RIMBORSO KM MISSIONI- GARANTE PER L'INFANZIA E L'ADOLESCENZA</t>
  </si>
  <si>
    <t>IRAP SU MISSIONI- GARANTE PER L'INFANZIA E L'ADOLESCENZA</t>
  </si>
  <si>
    <t>GARANTE PER LE PERSONE SOTTOPOSTE A MISURE RESTRITTIVE DELLA LIBERTA' PERSONALE  -SERVIZI PER RELAZIONI PUBBLICHE. MOSTRE E CONVEGNI</t>
  </si>
  <si>
    <t>GARANTE PER LE PERSONE SOTTOPOSTE A MISURE RESTRITTIVE DELLA LIBERTA? PERSONALE  - RELATORI CONVEGNI PRESTAZIONI LIBERO PROFESSIONALI</t>
  </si>
  <si>
    <t>Missioni garante per le persone sottoposte a misure restrittive della libertà personale</t>
  </si>
  <si>
    <t>-IRAP SU MISSIONI -GARANTE PER LE PERSONE SOTTOPOSTE A MISURE RESTRITTIVE DELLA LIBERTA? PERSONALE</t>
  </si>
  <si>
    <t>Irap su rimborso chilometrico missioni -garante per le persone sottoposte a misure restrittive della liberta personale</t>
  </si>
  <si>
    <t>AFFRANCATRICE POSTALE</t>
  </si>
  <si>
    <t>Decr. 163/2016 servizio di noleggio globale di una affrancatrice "affrancaposta" per l'Ufficio posta del Consiglio regionale (CIG Z98181FD64)</t>
  </si>
  <si>
    <t>Contratto in esecuzione</t>
  </si>
  <si>
    <t>Patrizia Bianchi</t>
  </si>
  <si>
    <t>SPESE POSTALI</t>
  </si>
  <si>
    <t>Spese postali macchina affrancatrice Ufficio posta del CR Conto Pbaffranc@posta 12289 - matricola 4036541</t>
  </si>
  <si>
    <t>SPESE DI SPEDIZIONI</t>
  </si>
  <si>
    <t>Servizio di spedizione tramite corriere</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</si>
  <si>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</si>
  <si>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</si>
  <si>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</si>
  <si>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</si>
  <si>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</si>
  <si>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</si>
  <si>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</si>
  <si>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</si>
  <si>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</si>
  <si>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</si>
  <si>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</si>
  <si>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</si>
  <si>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BENI E MATERIALI DI CONSUMO</t>
  </si>
  <si>
    <t>Fornitura acqua in boccioni</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</si>
  <si>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</si>
  <si>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</si>
  <si>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</si>
  <si>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</si>
  <si>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</si>
  <si>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</si>
  <si>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PER MATERIALI VARI, MINUTERIE ED ALTRI BENI DI CONSUMO</t>
  </si>
  <si>
    <t>SPESE E COMMISSIONI PER SERVIZIO DI TESORERIA</t>
  </si>
  <si>
    <t>Spese per servizio di Tesoreria</t>
  </si>
  <si>
    <t>SPESE MINUTE SOSTENUTE TRAMITE FONDO ECONOMALE - IMPOSTE E TASSE A CARICO DELL'ENTE</t>
  </si>
  <si>
    <t>Imposte e tasse a carico dell'Ente</t>
  </si>
  <si>
    <t>ASSICURAZIONE RCT E PRESTATORI D'OPERA</t>
  </si>
  <si>
    <t>Vincenzo Filippis</t>
  </si>
  <si>
    <t>ASSICURAZIONE RC PATRIMONIALE</t>
  </si>
  <si>
    <t>ASSICURAZIONE OPERE D'ARTE</t>
  </si>
  <si>
    <t>COSTO PREMI ASSICURATIVI - CONSIGLIERI. PRESIDENTE GIUNTA E ASSESSORI (Art. 24 c. 2 l.r. 3/2009)</t>
  </si>
  <si>
    <t>SPESE NOTARILI PER LA GESTIONE DEL PATRIMONIO DELLA REGIONE IN USO AL CONSIGLIO REGIONALE</t>
  </si>
  <si>
    <t>Acquisto di materiale di consumo per la mensa</t>
  </si>
  <si>
    <t>Piero Fabrizio Puggelli</t>
  </si>
  <si>
    <t>MANUTENZIONE E RIPARAZIONE DI ATTREZZATURE MENSA</t>
  </si>
  <si>
    <t>Manutenzione e riparazione di attrezzature mensa</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</si>
  <si>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</si>
  <si>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</si>
  <si>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</si>
  <si>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</si>
  <si>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</si>
  <si>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Interventi di manutenzione in extra canone</t>
  </si>
  <si>
    <t>Gara per assistenza tecnica e fornitura materiali di consumo per attrezzature varie per ufficio</t>
  </si>
  <si>
    <t>CARTA CANCELLERIA E STAMPATI TIPOGRAFIA</t>
  </si>
  <si>
    <t>Nuovo affidamento fornitura di carta e cartoncino per la tipografia e di carta per stampanti e  fotocopiatrici</t>
  </si>
  <si>
    <t>Adesione al contratto aperto della Giunta regionale (soggetto aggregatore) per fornitura carta per uffici.</t>
  </si>
  <si>
    <t>CANONE DI LOCAZIONE</t>
  </si>
  <si>
    <t>Locazione Palazzo Pentellini</t>
  </si>
  <si>
    <t>Fabrizio Batacchi</t>
  </si>
  <si>
    <t>IMPOSTA DI REGISTRO SU LOCAZIONE</t>
  </si>
  <si>
    <t>Imposta di registro Palazzo Pentellini</t>
  </si>
  <si>
    <t>DEPOSITO MATERIALE VARIO</t>
  </si>
  <si>
    <t>Servizio di deposito e custodia schede elettorali e materiale vario aggiudicato dalla ditta appaltatrice Consorzio S.INT (contratto stipulato 14/07/2015 con durata 60 mesi)</t>
  </si>
  <si>
    <t>NOLEGGIO OPERATIVO SENZA CONDUCENTE</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</si>
  <si>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</si>
  <si>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</si>
  <si>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</si>
  <si>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</si>
  <si>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</si>
  <si>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</si>
  <si>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</si>
  <si>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</si>
  <si>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</si>
  <si>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</si>
  <si>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</si>
  <si>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</si>
  <si>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</si>
  <si>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</si>
  <si>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SMALTIMENTO RIFIUTI INGOMBRANTI E SPECIALI</t>
  </si>
  <si>
    <t>TARIFFA IGIENE AMBIENTALE</t>
  </si>
  <si>
    <t>Tassa sui rifiuti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</si>
  <si>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</si>
  <si>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</si>
  <si>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</si>
  <si>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</si>
  <si>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</si>
  <si>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</si>
  <si>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Servizi a canone per manutenzione impianti antincendio</t>
  </si>
  <si>
    <t>Costi relativi a sicurezza</t>
  </si>
  <si>
    <t>Laura Speziale</t>
  </si>
  <si>
    <t>MATERIALE INFORMATICO CONSUMABILI E ALTRI BENI DI CONSUMO</t>
  </si>
  <si>
    <t>Acquisto materiale informatico consumabili</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</si>
  <si>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</si>
  <si>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</si>
  <si>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</si>
  <si>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</si>
  <si>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Servizio di assistenza software protocollo</t>
  </si>
  <si>
    <t>Manutenzione orologi marcatempo</t>
  </si>
  <si>
    <t>Google app</t>
  </si>
  <si>
    <t>Manutenzione CMD Build</t>
  </si>
  <si>
    <t>10</t>
  </si>
  <si>
    <t>11</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</si>
  <si>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</si>
  <si>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</si>
  <si>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</si>
  <si>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</si>
  <si>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</si>
  <si>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</si>
  <si>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</si>
  <si>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Adesione a CONSIP fornitura servizi di noleggio 40 multifunzione A3A colori</t>
  </si>
  <si>
    <t>Servizi su fotocopiatrici del Consiglio regionale</t>
  </si>
  <si>
    <t>NOLEGGIO DI IMPIANTI MACCHINARI E HARDWARE</t>
  </si>
  <si>
    <t>Noleggio monitor multimediali per comunicazione istituzionale</t>
  </si>
  <si>
    <t>LICENZE D'USO PER SOFTWARE</t>
  </si>
  <si>
    <t>Acquisto licenza Alfresco</t>
  </si>
  <si>
    <t>Acquisto Antivirus</t>
  </si>
  <si>
    <t>Acquisto licenze software per Mac</t>
  </si>
  <si>
    <t>ACQUISTO PERIODICI CARTACEI</t>
  </si>
  <si>
    <t>Acquisto abbonamenti a periodici cartacei</t>
  </si>
  <si>
    <t>Acquisto quotidiani per Giunta</t>
  </si>
  <si>
    <t>Acquisto quotidiano Il sole 24 ore per Giunta</t>
  </si>
  <si>
    <t>ACQUISTO PUBBLICAZIONI</t>
  </si>
  <si>
    <t>Acquisto monografie</t>
  </si>
  <si>
    <t>ACQUISTO BANCHE DATI E PUBBLICAZIONI ONLINE</t>
  </si>
  <si>
    <t>Acquisto abbonamenti a periodici online</t>
  </si>
  <si>
    <t>Acquisto Banca dati Astrid</t>
  </si>
  <si>
    <t>Acquisto Banca dati Agrapress</t>
  </si>
  <si>
    <t>Acquisto Norme UNI</t>
  </si>
  <si>
    <t>Acquisto Banca dati Paweb</t>
  </si>
  <si>
    <t>Quota adesione Rete Indaco</t>
  </si>
  <si>
    <t>Agenda del Giornalista</t>
  </si>
  <si>
    <t>Acquisto Web Dewey</t>
  </si>
  <si>
    <t>Quotidiani ordini diretti - Il Giornale on line</t>
  </si>
  <si>
    <t>Risorse per fabbisogni imprevisti e non programmabili degli uffici</t>
  </si>
  <si>
    <t>Quotidiani ordini diretti - La Nazione online</t>
  </si>
  <si>
    <t>12</t>
  </si>
  <si>
    <t>Quotidiani ordini diretti - Il fatto online</t>
  </si>
  <si>
    <t>Quotidiani ordini diretti - Libero online</t>
  </si>
  <si>
    <t>14</t>
  </si>
  <si>
    <t>Acquisto banca dati CEI</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</si>
  <si>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</si>
  <si>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</si>
  <si>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</si>
  <si>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</si>
  <si>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</si>
  <si>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</si>
  <si>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</si>
  <si>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</si>
  <si>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OPERE DI FALEGNAMERIA</t>
  </si>
  <si>
    <t>MANUTENZIONE CLASSIFICATORI BIBLIOTECA/ARCHIVIO</t>
  </si>
  <si>
    <t>Manutenzione classificatori</t>
  </si>
  <si>
    <t>MANUTENZIONE MOBILI ARREDI E ATTREZZATURE</t>
  </si>
  <si>
    <t>Affidamento servizio di manutenzione mobili, arredi e attrezzature</t>
  </si>
  <si>
    <t>MANUTENZIONE EDILE ED IMBIANCATURA</t>
  </si>
  <si>
    <t>Annalisa Arrigo</t>
  </si>
  <si>
    <t>VUOTATURA FOSSE BIOLOGICHE</t>
  </si>
  <si>
    <t>MANUTENZIONE ELETTRICA/IDRAULICA/CONDIZIONAMENTO E RISCALDAMENTO</t>
  </si>
  <si>
    <t>Laura Speziale/Fabrizio Batacchi</t>
  </si>
  <si>
    <t>Finanziamento servizi di governo</t>
  </si>
  <si>
    <t>MANUTENZIONE IMPIANTI ELEVATORI ASCENSORI</t>
  </si>
  <si>
    <t>RIMBORSO COMPENSI ALLA GIUNTA REGIONALE PER LAVORO STRAORDINARIO DEL PERSONALE  GIORNALISTICO A TEMPO INDETERMINATO DEL CONSIGLIO</t>
  </si>
  <si>
    <t>Straordinari effettuati dal personale giornalistico</t>
  </si>
  <si>
    <t>FORNITURA VESTIARIO PER IL PERSONALE</t>
  </si>
  <si>
    <t>BUONI PASTO</t>
  </si>
  <si>
    <t>Acquisto buoni pasto</t>
  </si>
  <si>
    <t>SERVIZIO MENSA</t>
  </si>
  <si>
    <t>COSTO MENSA - QUOTA A CARICO DIPENDENTI</t>
  </si>
  <si>
    <t>Servizio mensa - quota a carico dipendenti</t>
  </si>
  <si>
    <t>ACCERTAMENTI SANITARI</t>
  </si>
  <si>
    <t>Accertamenti sanitari</t>
  </si>
  <si>
    <t>ONERI IRAP SU DOCENZE INTERVENTI OBBLIGATORI DI FORMAZIONE</t>
  </si>
  <si>
    <t>Irap su competenze imponibili per formazione obbigatoria</t>
  </si>
  <si>
    <t>SPESE PUBBLICITA'</t>
  </si>
  <si>
    <t>Acquisto pubblicità istituzionale</t>
  </si>
  <si>
    <t>Manuela Paperini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</si>
  <si>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</si>
  <si>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</si>
  <si>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</si>
  <si>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</si>
  <si>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</si>
  <si>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</si>
  <si>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</si>
  <si>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</si>
  <si>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</si>
  <si>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Fabrizio Mascagni</t>
  </si>
  <si>
    <t>FONDO DI RISERVA PER SPESE OBBLIGATORIE SPESE CORRENTI</t>
  </si>
  <si>
    <t>Utilizzo fondo di riserva per spese obbligatorie correnti</t>
  </si>
  <si>
    <t>Silvia Fantappiè</t>
  </si>
  <si>
    <t>FONDO DI RISERVA PER SPESE  IMPREVISTE - SPESE CORRENTI</t>
  </si>
  <si>
    <t>Utilizzo fondo di riserva per spese impreviste correnti</t>
  </si>
  <si>
    <t>SPESE DERIVANTI DA CONTENZIOSO</t>
  </si>
  <si>
    <t>Spese derivanti da contenzioso</t>
  </si>
  <si>
    <t>ALTRE SPESE PER UTILIZZO BENI DI TERZI (ONERI ACCESSORI LOCAZIONE)</t>
  </si>
  <si>
    <t>Oneri accessori Palazzo Pentellini</t>
  </si>
  <si>
    <t>INTERESSI DI MORA</t>
  </si>
  <si>
    <t>Spese per interessi di mora</t>
  </si>
  <si>
    <t>FONDO ONERI DI CUI ALL'ART 27 TER L.R. 3/2009 PER FRONTEGGIARE EMERGENZE SOCIALI - TRASFERIMENTI A ISTITUZIONI SOCIALI PRIVATE</t>
  </si>
  <si>
    <t>Fondo oneri di cui all'art 27 ter LR 3/2009 per fronteggiare emergenze sociali. Trasferimenti ad istituzioni sociali private.</t>
  </si>
  <si>
    <t>In corso di esercizio</t>
  </si>
  <si>
    <t>TRASFERIMENTO RISORSE PER LA GESTIONE DELLA BIBLIOTECA CROCETTI</t>
  </si>
  <si>
    <t>Contributo Università degli studi di Firenze per biblioteca Crocetti</t>
  </si>
  <si>
    <t>PARTECIPAZIONE A ORGANISMI ASSOCIATIVI</t>
  </si>
  <si>
    <t>Adesioni associazioni</t>
  </si>
  <si>
    <t>Acquisto risorse digitali</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</si>
  <si>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</si>
  <si>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</si>
  <si>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</si>
  <si>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</si>
  <si>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</si>
  <si>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</si>
  <si>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</si>
  <si>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SPESE PER CONSULENZE SPECIALISTICHE PER LA REALIZZAZIONE DI DIBATTITI PUBBLICI ED ALTRI PROCESSI PARTECIPATIVI</t>
  </si>
  <si>
    <t>compensi consulenze specialistiche per dibattiti pubblici</t>
  </si>
  <si>
    <t>SPESE PER PRESTAZIONI PROFESSIONALI  PER LA REALIZZAZIONE DEI DIBATTITI PUBBLICI ED ALTRI PROCESSI PARTECIPATIVI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</si>
  <si>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</si>
  <si>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</si>
  <si>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</si>
  <si>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</si>
  <si>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</si>
  <si>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</si>
  <si>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</si>
  <si>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</si>
  <si>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</si>
  <si>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</si>
  <si>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IRAP SU INDENNITA' E  RIMBORSI SPESE GARANTE DELLE PERSONE SOTTOPOSTE A MISURE RESTRITTIVE DELLA LIBERTA' PERSONALE</t>
  </si>
  <si>
    <t>RIMBORSO COMPENSI ALLA GIUNTA REGIONALE PER LAVORO STRAORDINARIO DEL PERSONALE  A TEMPO INDETERMINATO DEL CONSIGLIO</t>
  </si>
  <si>
    <t>Rimborso spese alla Giunta regionale per lavoro straordinario del personale a tempo indeterminato</t>
  </si>
  <si>
    <t>FESTA DELLA TOSCANA L.R 46/2015 - ACQUISTO GIORNALI E PUBBLICAZIONI</t>
  </si>
  <si>
    <t>Acquisto giornali e pubblicazioni su indicazioni dell'Ufficio di Presidenza nell'ambito della Festa della Toscana</t>
  </si>
  <si>
    <t>SERVIZIO INTERPRETARIATO LIS PER SEDUTE COPAS</t>
  </si>
  <si>
    <t>Affidamento servizio di interpretariato nella lingua dei segni per le attività della COPAS</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</si>
  <si>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</si>
  <si>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</si>
  <si>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</si>
  <si>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</si>
  <si>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SPESE MINUTE SOSTENUTE TRAMITE FONDO ECONOMALE - SPESE PER ACQUISTO SERVIZI DIVERSI</t>
  </si>
  <si>
    <t>Spese per acquisto servizi diversi</t>
  </si>
  <si>
    <t>servizi diversi permessi Ztl</t>
  </si>
  <si>
    <t>ATTIVITA' DI COLLABORAZIONE DI RICERCA ATTRAVERSO CONVEGNI CON UNIVERSITA'COPAS</t>
  </si>
  <si>
    <t>Rimborso spese forfettario a Università, Istituti di ricerca e agenzie della Regione Toscana</t>
  </si>
  <si>
    <t>TRASFERIMENTO RISORSE GIUNTA REGIONALE PER CONTRIBUTO ANAC</t>
  </si>
  <si>
    <t>CPO - SPESE PER ORGANIZZAZIONE DI MANIFESTAZIONI E CONVEGNI</t>
  </si>
  <si>
    <t>servizi per manifestazioni e convegni</t>
  </si>
  <si>
    <t>ONERI DELLA SICUREZZA RELATIVI A SERVIZI DI FACCHINAGGIO</t>
  </si>
  <si>
    <t>Oneri della sicurezza relativi a servizi di facchinaggio</t>
  </si>
  <si>
    <t>Rimborso a Giunta regionale spesa per contributi ANAC procedure di gara</t>
  </si>
  <si>
    <t>TRASFERIMENTO RISORSE GIUNTA REGIONALE PER CONTRIBUTO ANAC - UFFICIO STAMPA</t>
  </si>
  <si>
    <t>Trasferimento risorse Giunta regionale per contributo Anac</t>
  </si>
  <si>
    <t>Contributo Anac procedure di gara</t>
  </si>
  <si>
    <t>SERVIZIO DI TRASCRIZIONE SEDUTE E CONVEGNI CAL E COPAS</t>
  </si>
  <si>
    <t>Affidamento del servizio di trascrizione sedute ed iniziative del CAL e della COPAS</t>
  </si>
  <si>
    <t>Contributi AVCP contratti del settore</t>
  </si>
  <si>
    <t>RIMBORSO SPESE PROMOTORI PRIVATI PER LEGGI DI INIZIATIVE POPOLARI (L.R. 51/2010)</t>
  </si>
  <si>
    <t>CONVENZIONE CON ATENEI PER LA GESTIONE DI PIANETA GALILEO LR. 46/2015</t>
  </si>
  <si>
    <t>Convenzione Pianeta Galileo</t>
  </si>
  <si>
    <t>FONDO ONERI DI CUI ALL'ART 27 TER LR 3/2009 PER FRONTEGGIARE EMERGENZE AMBIENTALI. TRASFERIMENTI AD ENTI LOCALI</t>
  </si>
  <si>
    <t>Contributi per fronteggiare emergenze ambientali a seguito di avvisi pubblici rivolti a amministrazioni locali</t>
  </si>
  <si>
    <t>CORECOM - MISSIONI COMPONENTI CORECOM PER LA GESTIONE DELLE DELEGHE</t>
  </si>
  <si>
    <t>missioni componenti Corecom</t>
  </si>
  <si>
    <t>CORECOM - SERVIZI PER RELAZIONI PUBBLICHE. MOSTRE E CONVEGNI PER LA GESTIONE DELLE DELEGHE</t>
  </si>
  <si>
    <t>RIMBORSO SPESE PER TIROCINI FORMATIVI CORECOM - RISORSE AGCOM</t>
  </si>
  <si>
    <t>Rimborso a tirocinanti per CORECOM</t>
  </si>
  <si>
    <t>IRAP su tirocini formativi  Corecom</t>
  </si>
  <si>
    <t>INAIL SU TIROCINI FORMATIVI CORECOM - RISORSE AGCOM</t>
  </si>
  <si>
    <t>INAIL su tirocini formativi  Corecom</t>
  </si>
  <si>
    <t>ACQUISTO TITOLI DI TRASPORTO URBANO PER I DIPENDENTI DEL CONSIGLIO REGIONALE</t>
  </si>
  <si>
    <t>Acquisto titoli di trasporto urbano per i dipendenti del consiglio regionale</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</si>
  <si>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</si>
  <si>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</si>
  <si>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</si>
  <si>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</si>
  <si>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</si>
  <si>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</si>
  <si>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EVENTI ISTITUZIONALI COMPARTECIPAZIONI ENTI LOCALI L.R. 46/2015</t>
  </si>
  <si>
    <t>EVENTI ISTITUZIONALI COMPARTECIPAZIONI ISTITUZIONI SOCIALI PRIVATE L.R. 46/2015</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</si>
  <si>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</si>
  <si>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</si>
  <si>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</si>
  <si>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</si>
  <si>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CORECOM - RELATORI CONVEGNI PER LA GESTIONE DELLE DELEGHE</t>
  </si>
  <si>
    <t>SERVIZIO DI RISCONTRO INVENTARIALE</t>
  </si>
  <si>
    <t>Servizio di riscontro inventariale straordinario</t>
  </si>
  <si>
    <t>ONERI DELLA SICUREZZA RELATIVI A SERVIZI DI IGIENE</t>
  </si>
  <si>
    <t>Oneri della sicurezza relativi a servizi di igiene</t>
  </si>
  <si>
    <t>MATERIALE IGIENICO SANITARIO</t>
  </si>
  <si>
    <t>TRASFERIMENTI CORRENTI A IMPRESE PER FINANAZIAMENTO DEL PREMIO REGIONALE INNOVAZIONE-MADE IN TUSCANY - L.R. 9/17</t>
  </si>
  <si>
    <t>Premio Innovazione</t>
  </si>
  <si>
    <t>TRASFERIMENTI CORRENTI AD ESERCIZI STORICI PER FINANAZIAMENTO PREMIO REGIONALE GIOVANNI DA VERRAZZANO ECCELLENZE TOSCANE - LR 9/2017</t>
  </si>
  <si>
    <t>Premio Giovanni da Verrazzano</t>
  </si>
  <si>
    <t>TRASFERIMNETI CORRENTI A CENTRI COMMERCIALI NATURALI PER FINANAZIAMENTO DEL PREMIO REGIONALE GIOVANNI DA VERRAZZNO ECCELLENZE TOSCANE - LR 9/17</t>
  </si>
  <si>
    <t>TRASFERIMNETI CORRENTI A MERCATI STORICI PER FINANAZIAMENTO PREMIO REGIONALE GIOVANNI DA VERRAZZANO ECCELLENZE TOSCANE - LR 9/17</t>
  </si>
  <si>
    <t>TRASFERIMENTI CORRENTE A IMPRESE PER FINANANZIAMENTO DEL PREMIO REGIONALE GIOVANNI DA VERRAZZANO ECCELLENZE TOSCANE - LR 9/2017</t>
  </si>
  <si>
    <t>TRASCRIZIONI SEDUTE CONSILIARI E SEDUTE COMMISSIONI CONSILIARI</t>
  </si>
  <si>
    <t>Stenotipia sedute Aula e commissione</t>
  </si>
  <si>
    <t>Alessandro Tonarelli</t>
  </si>
  <si>
    <t>ONERI PREVIDENZIALI QUOTA 2/3 A CARICO ENTE SU PRESTAZIONE DI LAVORO AUTONOMO</t>
  </si>
  <si>
    <t>ACQUISTO MATERIALI DI CONSUMO PER ALLESTIMENTO MOSTRE ED ESPOSIZIONI</t>
  </si>
  <si>
    <t>Acquisto materiale vario per allestimento di mostre ed esposizioni</t>
  </si>
  <si>
    <t>Michele Niccolai</t>
  </si>
  <si>
    <t>CPO SERVIZIO DI CATERING</t>
  </si>
  <si>
    <t>servizi di catering in occasione di eventi</t>
  </si>
  <si>
    <t>SERVIZI PER L'INTEROPERABILITA' E LA COOPERAZIONE</t>
  </si>
  <si>
    <t>Acquisto Google Search</t>
  </si>
  <si>
    <t>TRASFERIMENTI CORRENTI AD ANCI PER FINANZIAMENTO DEL PREMIO REGIONALE INNOVAZIONE MADE IN TUSCANY- L.R. 9/2017</t>
  </si>
  <si>
    <t>MANUTENZIONE IMPIANTI PER LA SICUREZZA SUI LUOGHI DI LAVORO SERVIZI EXTRACANONE E VERIFICHE OBBLIGATORIE</t>
  </si>
  <si>
    <t>servizi extra canone per manutenzione impianti antincendio</t>
  </si>
  <si>
    <t>MANUTENZIONE ELETTRICA IDRAULICA CONDIZIONAMENTO E RISCALDAMENTO. SERVIZI EXTRA CANONE</t>
  </si>
  <si>
    <t>Servizi extra canone a carattere ordinario</t>
  </si>
  <si>
    <t>COMPENSI E RIMBORSI DOCENTI FORMAZIONE OLI A PERSONALE ESTERNO ALL'ENTE</t>
  </si>
  <si>
    <t>Compensi docenti formazione oli a personale esterno all'ente</t>
  </si>
  <si>
    <t>SPESE POSTALI OLI</t>
  </si>
  <si>
    <t>Spese postali OLI</t>
  </si>
  <si>
    <t>SPESE TIPOGRAFICHE OLI</t>
  </si>
  <si>
    <t>Spese tipografiche OLI</t>
  </si>
  <si>
    <t>SPESE PER ATTIVITA DI BROKERAGGIO SU POLIZZE</t>
  </si>
  <si>
    <t>Compenso broker  premi assicurativi per  (compenso esente Iva art. 10 co. 9) - adesione a convenzione RT (ns decreto 405/2018</t>
  </si>
  <si>
    <t>PUBBLICAZIONE BANDI DI GARA</t>
  </si>
  <si>
    <t>ACQUISTO CANCELLERIA E STAMPATI PER GLI UFFICI (Settore Provveditorato)</t>
  </si>
  <si>
    <t>Acquisto materiale di consumo (rotolini) per le casse fiscali di mensa e bar del Consiglio</t>
  </si>
  <si>
    <t>SPESE SOSTENUTE TRAMITE FONDO ECONOMALE SPESE PER MANUTENZIONE ORDINARIA E RIPARAZIONE VETTURE PARCO AUTO</t>
  </si>
  <si>
    <t>Manutenzione vetture parco auto e piccole riparazioni</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</si>
  <si>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</si>
  <si>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</si>
  <si>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</si>
  <si>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</si>
  <si>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</si>
  <si>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</si>
  <si>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</si>
  <si>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</si>
  <si>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</si>
  <si>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</si>
  <si>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Servizio di assistenza e manutenzione apparati di videosorveglianza</t>
  </si>
  <si>
    <t>COMUNICAZIONE FESTA DELLA TOSCANA - L.R. 46/2015</t>
  </si>
  <si>
    <t>Acquisto pubblicità istituzionale per festa della Toscana</t>
  </si>
  <si>
    <t>SPESE MINUTE SOSTENUTE TRAMITE FONDO ECONOMALE - ACQUISTO BENI E MATERIALI DI CONSUMO VEICOLI PARCO AUTO</t>
  </si>
  <si>
    <t>SERVIZIO DI NOLEGGIO CASSE FISCALI PER LA MENSA ED IL BAR DEL CONSIGLIO REGIONALE</t>
  </si>
  <si>
    <t>Servizio di noleggio casse fiscali per la mensa ed il bar del Consiglio</t>
  </si>
  <si>
    <t>CORECOM - PREMI A IMPRESE PER L'ATTUAZIONE DEL PIANO DI ATTIVITA</t>
  </si>
  <si>
    <t>Premio migliore produzione tv locale</t>
  </si>
  <si>
    <t>ATTIVITA' DI COMUNICAZIONE DEL DIFENSORE CIVICO</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</si>
  <si>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</si>
  <si>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</si>
  <si>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</si>
  <si>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</si>
  <si>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SERVIZI DI MANUTENZIONE DELLE AREE SCOPERTE E DEL VERDE NELLE PERTINENZE DEL CONSIGLIO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</si>
  <si>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</si>
  <si>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</si>
  <si>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</si>
  <si>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</si>
  <si>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MANUTENZIONE IMPIANTI  SOGGETTO AGGREGATORE GRT</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</si>
  <si>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</si>
  <si>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</si>
  <si>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</si>
  <si>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</si>
  <si>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</si>
  <si>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IRAP SU DOCENTI CORSO DI FORMAZIONE NON OBBLIGATORIA</t>
  </si>
  <si>
    <t>Oneri Irap su documenti corso di formazione non obbligatoria</t>
  </si>
  <si>
    <t>MANUTENZIONE IMPIANTI-SPESE DI INVESTIMENTO</t>
  </si>
  <si>
    <t>ACQUISTO MOBILI E ARREDI -SPESE DI INVESTIMENTO</t>
  </si>
  <si>
    <t>Acquisto mobili e arredi per allestimento locali delle sedi consiliari</t>
  </si>
  <si>
    <t>ACQUISTO ATTREZZATURE -SPESE DI INVESTIMENTO</t>
  </si>
  <si>
    <t>Acquisto attrezzature sulla base delle esigenze del Consiglio regionale</t>
  </si>
  <si>
    <t>ACQUISTO MOBILI E ARREDI  PER MENSA</t>
  </si>
  <si>
    <t>Acquisto mobili e arredi mensa</t>
  </si>
  <si>
    <t>ACQUISTO  ATTREZZATURE E APPARECCHIATURE PER MENSA</t>
  </si>
  <si>
    <t>Interventi di ripristino attrezzature mensa</t>
  </si>
  <si>
    <t>SPESE PER L'ACQUISTO DI MATERIALI E ATTREZZATURE PER ALLESTIMENTO DI MOSTRE ED ESPOSIZIONI</t>
  </si>
  <si>
    <t>Acquisto materiali e attrezzature per allestimento mostre ed esposizioni</t>
  </si>
  <si>
    <t>Servizio di assistenza e aggioramento piattaforma open source-Sviluppo sistema documentale CRT</t>
  </si>
  <si>
    <t>Assistenza remota postazione utenti-software di monitoraggio dei servizi</t>
  </si>
  <si>
    <t>Servizi integrazione Raccolta normativa</t>
  </si>
  <si>
    <t>Sviluppo software e manutenzione evolutiva</t>
  </si>
  <si>
    <t>SERVER</t>
  </si>
  <si>
    <t>Acquisto Antispam</t>
  </si>
  <si>
    <t>POSTAZIONI DI LAVORO</t>
  </si>
  <si>
    <t>PERIFERICHE</t>
  </si>
  <si>
    <t>APPARATI DI TELECOMUNICAZIONE</t>
  </si>
  <si>
    <t>Apparati di telecomunicazione</t>
  </si>
  <si>
    <t>APPARATI MULTIMEDIALI</t>
  </si>
  <si>
    <t>Apparati multimediali</t>
  </si>
  <si>
    <t>SPESE PER L'ACQUISTO DI MATERIALI E ATTREZZATURE PER LA SEGNALETICA INTERNA</t>
  </si>
  <si>
    <t>Progetto di rifacimento attrezzature per segnaletica interna (ad es. totem e pannello informativo in plexiglass)</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</si>
  <si>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</si>
  <si>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</si>
  <si>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SPESE PER L'ACQUISTO DI MATERIALI E ATTREZZATURE PER ALLESTIMENTO SPAZI ESPOSITIVI DI PROPRIETA' REGIONE TOSCANA</t>
  </si>
  <si>
    <t>Acquisto materiali e attrezzature per allestimento nuovi spazi espositivi di proprietà della Regione</t>
  </si>
  <si>
    <t>FONDO PER SPESE IMPREVISTE IN CONTO CAPITALE</t>
  </si>
  <si>
    <t>Utilizzo fondo per spese impreviste in c/capitale</t>
  </si>
  <si>
    <t>SPESE PER L'ACQUISTO DI MOBILI E ARREDI PER ALLESTIMENTO SPAZI ESPOSITIVI DI PROPRIETA REGIONE TOSCANA</t>
  </si>
  <si>
    <t>Acquisto mobili e arredi per allestimento nuovi spazi espositivi di proprietà della Regione</t>
  </si>
  <si>
    <t>APPARATI MULTIMEDIALI PER OLI</t>
  </si>
  <si>
    <t>Apparati multimendiali per la gestione delle dirette Oli</t>
  </si>
  <si>
    <t>SVILUPPO SOFTWARE E MANUTENZIONE EVOLUTIVA PER OLI</t>
  </si>
  <si>
    <t>Interventi di manutenzione evolutiva su software/web OLI</t>
  </si>
  <si>
    <t>SERVIZI TECNICI DI PROGETTAZIONE IMPIANTI</t>
  </si>
  <si>
    <t>MANUTENZIONE IMPIANTI SOGGETTO AGGREGATORE GRT - SPESA DI INVESTIMENTO</t>
  </si>
  <si>
    <t>SERVIZI ACCESSORI SOGGETTO AGGREGATORE GRT - SPESA DI INVESTIMENTO</t>
  </si>
  <si>
    <t>RITENUTE ERARIALI SU CONTRIBUTI 4%</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</si>
  <si>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</si>
  <si>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</si>
  <si>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</si>
  <si>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</si>
  <si>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</si>
  <si>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</si>
  <si>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</si>
  <si>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</si>
  <si>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</si>
  <si>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</si>
  <si>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</si>
  <si>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</si>
  <si>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</si>
  <si>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</si>
  <si>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</si>
  <si>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</si>
  <si>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</si>
  <si>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</si>
  <si>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</si>
  <si>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</si>
  <si>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</si>
  <si>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SPESE ANTICIPATE PER CARTE DI CREDITO AZIENDALI</t>
  </si>
  <si>
    <t>Pubblicità su Facebook</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</si>
  <si>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</si>
  <si>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</si>
  <si>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</si>
  <si>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</si>
  <si>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</si>
  <si>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</si>
  <si>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</si>
  <si>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</si>
  <si>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</si>
  <si>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</si>
  <si>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</si>
  <si>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</si>
  <si>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</si>
  <si>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</si>
  <si>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</si>
  <si>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</si>
  <si>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</si>
  <si>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FONDO PLURIENNALE VINCOLATO SPESA - PER COPERTURA SPESA ESERCIZI SUCCESSIVI MISS 01 PROGR 103 TIT 1</t>
  </si>
  <si>
    <t>Fpv a copertura spesa esercizi successivi reimputata sul 2021 (riaccertamento ordinario 2017)</t>
  </si>
  <si>
    <t>FONDO PLURIENNALE VINCOLATO SPESA - PER COPERTURA SPESA ESERCIZI SUCCESSIVI MISS 01 PROG 108 TIT 1</t>
  </si>
  <si>
    <t>Fpv a copertura spesa esercizi successivi (riaccertamento aprile 2018)</t>
  </si>
  <si>
    <t>01</t>
  </si>
  <si>
    <t>18</t>
  </si>
  <si>
    <t>20</t>
  </si>
  <si>
    <t>05</t>
  </si>
  <si>
    <t>09</t>
  </si>
  <si>
    <t>02</t>
  </si>
  <si>
    <t>03</t>
  </si>
  <si>
    <t>06</t>
  </si>
  <si>
    <t>08</t>
  </si>
  <si>
    <t>Fabio Cocchi</t>
  </si>
  <si>
    <t xml:space="preserve"> </t>
  </si>
  <si>
    <t>in esecuzione</t>
  </si>
  <si>
    <t>INDENNITA' DI FINE MANDATO (l.r. 3/2009)</t>
  </si>
  <si>
    <t>Indennità di fine mandato</t>
  </si>
  <si>
    <t>IRAP INDENNITA' DI FINE MANDATO (l.r. 3/2009)</t>
  </si>
  <si>
    <t>RIMBORSO ALLA GIUNTA REGIONALE DELLA SPESA SOSTENUTA PER MISSIONI IN ITALIA DEL PERSONALE DEL CONSIGLIO REGIONALE</t>
  </si>
  <si>
    <t>RIMBORSO ALLA GIUNTA REGIONALE DELLA SPESA SOSTENUTA PER MISSIONI IN ITALIA DEL PERSONALE DEL CORECOM PER ATTIVITA DELEGATE</t>
  </si>
  <si>
    <t>ONERI IRAP SU LAVORO AUTONOMO OCCASIONALE E ALTRI REDDITI</t>
  </si>
  <si>
    <t>ACQUISTO DI BENI PER LE ATTIVITA' DI COMUNICAZIONE DEL DIFENSORE CIVICO</t>
  </si>
  <si>
    <t>Acquisto di beni per le attività di comunicazione del Difensore civico</t>
  </si>
  <si>
    <t>RESTITUZIONE DI DEPOSITO CAUZIONALE O CONTRATTUALE DI TERZI - PROVVEDITORATO</t>
  </si>
  <si>
    <t>Cinzia Guerrini</t>
  </si>
  <si>
    <t>MANUTENZIONE IMMOBILI-SPESE DI INVESTIMENTO</t>
  </si>
  <si>
    <t>Ugo Galeotti</t>
  </si>
  <si>
    <t>COSTITUZIONE DEPOSITI CAUZIONALI</t>
  </si>
  <si>
    <t>Maria Pia Perrino</t>
  </si>
  <si>
    <t>Fabio Querci</t>
  </si>
  <si>
    <t>Missione</t>
  </si>
  <si>
    <t>Programma</t>
  </si>
  <si>
    <t>Descrizione attivita</t>
  </si>
  <si>
    <t>P.O. riferimento / RUP</t>
  </si>
  <si>
    <t>Tempi realizzazione previsti</t>
  </si>
  <si>
    <t>Ticci SIliana</t>
  </si>
  <si>
    <t>Irap indennità di fine mandato</t>
  </si>
  <si>
    <t>Servizi telefonia fissa</t>
  </si>
  <si>
    <t xml:space="preserve"> Telefonia fissa quota a carico gruppi consiliari</t>
  </si>
  <si>
    <t>GIORNO DELLA MEMORIA E GIORNO DEL RICORDO -  EX L. 211/2000 E L. 92/2004 - ORGANIZZAZIONE EVENTO CULTURALE</t>
  </si>
  <si>
    <t>Giorno della Memoria 27.01.2020 e Giorno del Ricordo 10.02.2020</t>
  </si>
  <si>
    <t>gennaio/febbraio 2020</t>
  </si>
  <si>
    <t>GIORNO DELLA MEMORIA E GIORNO DEL RICORDO -  EX L. 211/2000 E L. 92/2004  - ACQUISTO LIBRI</t>
  </si>
  <si>
    <t>Acquisto giornali e riviste a tema</t>
  </si>
  <si>
    <t>Oneri IRAP Giunta regionale su lavoro autonomo occasionale e altri redditi</t>
  </si>
  <si>
    <t>gennaio 2020</t>
  </si>
  <si>
    <t>maggio 2020</t>
  </si>
  <si>
    <t>RIMBORSO ALLA SEZIONE REGIONALE DI CONTROLLO DELLA CORTE DEI CONTI PER LA REGIONE TOSCANA (Art. 7, c. 8, l. 131/03) -</t>
  </si>
  <si>
    <t xml:space="preserve">contribuito all'AICCRE  </t>
  </si>
  <si>
    <t>Attivazione tirocini formativicon previsione rimborsospese</t>
  </si>
  <si>
    <t>Realizzazione studi richiesti da organismi consiliari</t>
  </si>
  <si>
    <t>COMPENSI RELATORI OLI</t>
  </si>
  <si>
    <t>Compensi relatori Oli</t>
  </si>
  <si>
    <t>ONERI INPS QUOTA 2/3 SU COMPETENZE DOCENTI CORSI FORMAZIONE OLI</t>
  </si>
  <si>
    <t>INPS 2/3 SU COMPETENZE FORMAZIONE OLI</t>
  </si>
  <si>
    <t>dicembre 2020</t>
  </si>
  <si>
    <t>Adozione decreto di assunzione di impegni di spesa per acquisto beni di rappresentanza da parte di membri UP</t>
  </si>
  <si>
    <t>Adozione decreto di assunzione di impegni di spesa per acquisto servizi di rappresentanza da parte dei membri UP</t>
  </si>
  <si>
    <t>BENI DI RAPPRESENTANZA  DIFENSORE CIVICO</t>
  </si>
  <si>
    <t>Beni di rappresentanza difensore civico</t>
  </si>
  <si>
    <t xml:space="preserve">IRAP SU EROGAZIONI PREMI </t>
  </si>
  <si>
    <t xml:space="preserve">Irap su erogazioni premi </t>
  </si>
  <si>
    <t>Servizio portineria e accoglienza utenti Corecom funzioni delegate da AGCOM (contratto soggetto aggregatore 1/7/2019-8/2/2025</t>
  </si>
  <si>
    <t>gettoni di presenza (stima 20 sedute/anno)</t>
  </si>
  <si>
    <t>Contributi processi partecipativi</t>
  </si>
  <si>
    <t xml:space="preserve">Finanziamento processi partecipativi </t>
  </si>
  <si>
    <t>servizi per seminari e convegni</t>
  </si>
  <si>
    <t>missioni componenti APP</t>
  </si>
  <si>
    <t>IRAP SU INDENNITA'  E RIMBORSO SPESE GARANTE PER INFANZIA E  ADOLESCENZA</t>
  </si>
  <si>
    <t>Servizi per organizzazione di eventi su richiesta del Garante dei detenuti</t>
  </si>
  <si>
    <t>Compensi e rimborsi relatori per seminari richiesti dal Garante detenuti</t>
  </si>
  <si>
    <t>GARANTE PER LE PERSONE SOTTOPOSTE A MISURE RESTRITTIVE DELLA LIBERTA PERSONALE  - MISSIONI</t>
  </si>
  <si>
    <t>Fornitura di materiale vario, minuteria e altri beni di consumo per le esigenze del Consiglio regionale</t>
  </si>
  <si>
    <t>assicurazione rct e prestatori d'opera 1 aprile 2019  31 marzo 2023</t>
  </si>
  <si>
    <t>assicurazione responsabilità civile patrimoniale 31/3/2020 - 31/3/2023</t>
  </si>
  <si>
    <t>31/12/2020</t>
  </si>
  <si>
    <t>Servizio assicurativo opere d'arte e mostre deliberate da UP</t>
  </si>
  <si>
    <t xml:space="preserve">Servizi assicurativi "IPM" dal31 marzo 2019 al 30/9/2020 con eventuale proroga di 3 mesi fino al 31/12/2020 </t>
  </si>
  <si>
    <t>Servizi assicurativi "Infortuni" dal 31/3/2019 al 30/9/2020 co eventuale proroga di 3 mesi  fino al 31/12/2020</t>
  </si>
  <si>
    <t>Spese accessorie all'attività notarili non riconducibili all'onorario</t>
  </si>
  <si>
    <t xml:space="preserve">acquisto acqua in boccioni </t>
  </si>
  <si>
    <t>Servizio di deposito e custodia schede elettorali e materiale vario. Nuova procedura appalto decorrenza 07/2020 durata 60 mes</t>
  </si>
  <si>
    <t>Noleggio Parco auto (auto a guida libera) anno 2020</t>
  </si>
  <si>
    <t>Noleggio Parco auto (auto presidente) anno 2020</t>
  </si>
  <si>
    <t>Consumo gas - anno termico 1/10/2019 - 30/09/2020 periodo 1° gennaio - 30/9/2020</t>
  </si>
  <si>
    <t>Consumo gas - anno termico 1/10/2020 - 30/09/2021 - periodo 1/10-31/12/2020</t>
  </si>
  <si>
    <t>Oneri condominiali anno 2020</t>
  </si>
  <si>
    <t>servizio a canone ed extracanone  smaltimento rifiuti</t>
  </si>
  <si>
    <t>piero fabrizio puggelli</t>
  </si>
  <si>
    <t>Servizio facchinaggio interno/esterno Convenzione Consip FM3 - Lotto 5, scadenza 7/10/2019 eventuale proroga ottobre 2020</t>
  </si>
  <si>
    <t>Servizio di facchinaggio interno/esterno adesione nuovo appalto soggetto aggregatore da ottobre 2020</t>
  </si>
  <si>
    <t>Servizi di vigilanza armata. Adesione a contratto Soggetto aggregatore dal 1.08.2019 - 19.08.2025</t>
  </si>
  <si>
    <t>Adesione a nuovo contratto soggetto aggregatore dal 1/7/2019-8/02/2025</t>
  </si>
  <si>
    <t>FORNITURE BENI DI CONSUMO PER LA SICUREZZA SUI LUOGHI DI LAVORO</t>
  </si>
  <si>
    <t>Forniture beni di consumo per la sicurezza sui luoghi di lavoro</t>
  </si>
  <si>
    <t>anno 2020</t>
  </si>
  <si>
    <t>Assistenza Raccolta Normativa Open Norma anno 2020</t>
  </si>
  <si>
    <t>Servizio assistenza software video assemblea</t>
  </si>
  <si>
    <t>Manutenzione e assistenza procedura atti  (per sedute UP) per il 2020</t>
  </si>
  <si>
    <t>Dicembre 2020</t>
  </si>
  <si>
    <t xml:space="preserve">Servizio di gestione dell'applicativo per adempimenti ANAC e trasparenza </t>
  </si>
  <si>
    <t>Canone disaster recovery</t>
  </si>
  <si>
    <t xml:space="preserve">Acquisto licenze software per Cabina di regia
</t>
  </si>
  <si>
    <t>novembre 2020</t>
  </si>
  <si>
    <t>aprile 2020</t>
  </si>
  <si>
    <t>Gennaio 2020</t>
  </si>
  <si>
    <t>giugno 2020</t>
  </si>
  <si>
    <t>febbraio 2020</t>
  </si>
  <si>
    <t>luglio 2020</t>
  </si>
  <si>
    <t>settembre 2020</t>
  </si>
  <si>
    <t>Quotidiani ordini diretti - GEDI</t>
  </si>
  <si>
    <t>Abbonamento Banca dati Italgiureweb</t>
  </si>
  <si>
    <t>Settembre 2020</t>
  </si>
  <si>
    <t>contratto in corso</t>
  </si>
  <si>
    <t>marzo 2020</t>
  </si>
  <si>
    <t>Contratto AQ opere edili e affini  in scadenza 2021 con possibilità aumento di 1/5</t>
  </si>
  <si>
    <t>servizi vuotatura fosse biologiche anno 2020</t>
  </si>
  <si>
    <t>Servizio manutenzione erogatori Publiacqua anno 2020</t>
  </si>
  <si>
    <t>Finanziamento servizio a canone  manutenzione impianti elettrici, idrico sanitari etc</t>
  </si>
  <si>
    <t>Servizio a canone manutenzione impianti elevatori scadenza 8/10/2020</t>
  </si>
  <si>
    <t>Acquisto nuova dotazione di vestiario per personale prima accoglienza e autisti</t>
  </si>
  <si>
    <t>entro 31/12/2020</t>
  </si>
  <si>
    <t>Servizio mensa anno 2020 quota regione</t>
  </si>
  <si>
    <t>SPESE PER LA FORMAZIONE OBBLIGATORIA DEL PERSONALE DEL CONSIGLIO</t>
  </si>
  <si>
    <t>SPESE PER L'EDITORIA</t>
  </si>
  <si>
    <t>Spese per l'editoria - anno 2020</t>
  </si>
  <si>
    <t xml:space="preserve">ACQUISTO RISORSE DIGITALI CONDIVISE CON COBIRE  </t>
  </si>
  <si>
    <t>GIORNO DELLA MEMORIA E GIORNO DEL RICORDO -  EX L. 211/2000 E L. 92/2004 - COMPARTECIPAZIONE AD INIZIATIVE PROMOSSE DA AMMINISTRAZIONI LOCALI</t>
  </si>
  <si>
    <t>Compartecipazione ad iniziative promosse da amministrazioni locali</t>
  </si>
  <si>
    <t>Compensi per responsabile DP</t>
  </si>
  <si>
    <t>IRAP SU INDENNITA' E  RIMBORSI SPESE GARANTE DELLE PERSONE SOTTOPOSTE A MISURE RESTRITTIVE DELLA LIBERTA? PERSONALE</t>
  </si>
  <si>
    <t>SPESE MINUTE SOSTENUTE TRAMITE FONDO ECONOMALE - ACQUISTO SERVIZI DIVERSI PER AUTOPARCO</t>
  </si>
  <si>
    <t>Trasferimento Giunta Regionale per contributo Anac</t>
  </si>
  <si>
    <t xml:space="preserve">SERVIZIO DI TRASCRIZIONE </t>
  </si>
  <si>
    <t xml:space="preserve">Servizio di trascrizione </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</si>
  <si>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</si>
  <si>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</si>
  <si>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</si>
  <si>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Compartecipazioni a enti locali sulla base di bandi pubblici in occasione degli eventi istituzionali di cui agli artt. 3 bis</t>
  </si>
  <si>
    <t>Compartecipazioni a organizzazioni sociali private sulla base di bandi pubblici in occasione degli eventi istituzionali</t>
  </si>
  <si>
    <t>Fornitura materiale igienico  contratto in scadenza 31/3/2020</t>
  </si>
  <si>
    <t>nuovo affidamento da aprile 2020</t>
  </si>
  <si>
    <t>TRASFERIMENTI CORRENTI A SOGGETTI PRIVATI PER FINANZIAMENTO DEL PREMIO REGIONALE INNOVAZIONE MADE IN TUSCANY- LR 9/2017</t>
  </si>
  <si>
    <t>verifiche su cabina condominiale</t>
  </si>
  <si>
    <t>adempimento pubblicazione gare per gli uffici del Consiglio (collegato a capitolo di entrata 3043)</t>
  </si>
  <si>
    <t xml:space="preserve">Acquisto cancelleria e stampati per gli uffici </t>
  </si>
  <si>
    <t>SPESE PER LA FORMAZIONE NON OBBLIGATORIA DEL PERSONALE DEL CONSIGLIO</t>
  </si>
  <si>
    <t>Spese per attività di formazione non obbligatoria del personale del Consiglio</t>
  </si>
  <si>
    <t>Canone annuo 5 server presso TX</t>
  </si>
  <si>
    <t>servizio di assistenza cabina di regia per le attività dell'aula consiliare</t>
  </si>
  <si>
    <t xml:space="preserve">Assistenza e manutenzione fibra ottica </t>
  </si>
  <si>
    <t>Attività di comunicazione per la difesa civica</t>
  </si>
  <si>
    <t xml:space="preserve">manutenzione aree scoperte </t>
  </si>
  <si>
    <t>ADESIONE SOG.AGGREG.GRT PER MANUTENZIONE IMPIANTI ELETTRICO IDRICOSANIT. RISCALDAMENTO CONDIZIONAM.ANTINC. ELEV EDILE FALEGNA</t>
  </si>
  <si>
    <t>VERSAMENTO IVA ALLA GIUNTA REGIONALE SU FATTURE EMESSE DAL CONSIGLIO PER LA GESTIONE COMMERCIALE USO SALE CONSILIARI</t>
  </si>
  <si>
    <t>ONERI INPS  QUOTA 2/3 PER COMPENSI E RIMBORSI SPESE RELATORI CONVEGNI E RIUNIONI OLI</t>
  </si>
  <si>
    <t>Oneri Inps 2/3 su competenze relatori Oli</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</si>
  <si>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</si>
  <si>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</si>
  <si>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</si>
  <si>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</si>
  <si>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</si>
  <si>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</si>
  <si>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</si>
  <si>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</si>
  <si>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</si>
  <si>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</si>
  <si>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Giunta regionale della spesa di missione del personale Corecom per attività delegate</t>
  </si>
  <si>
    <t>CORECOM - ATTIVITA DI COMUNICAZIONE SULLE FUNZIONE DELEGATE DA AGCOM</t>
  </si>
  <si>
    <t>Attività di comunicazione sulle funzioni delegate da AGCOM</t>
  </si>
  <si>
    <t>Spese notarili per la gestione del patrimonio della Regione in uso al Consiglio regionale</t>
  </si>
  <si>
    <t>NOLEGGIO IMPIANTI E MACCHINARI PER ACCESSO E CONSULTAZIONE DI AGENZIE STAMPA</t>
  </si>
  <si>
    <t>Noleggio impianti per l'accesso e consultazione di agenzie di stampa</t>
  </si>
  <si>
    <t>INCARICO PROFESSIONALE NOLEGGIO HARDWARE TIPOGRAFIA</t>
  </si>
  <si>
    <t>Incarico professionale per redazione capitolato  tecnico</t>
  </si>
  <si>
    <t>ACQUISTO BENI DI CONSUMO PER BIBLIOTECA</t>
  </si>
  <si>
    <t>Segnaletica per Biblioteca</t>
  </si>
  <si>
    <t>ONERI PREVIDENZIALI QUOTA 2/3 A CARICO ENTE SU DOCENZE FORMAZIONE OBBLIGATORIA</t>
  </si>
  <si>
    <t>INPS SU FORMAZIONE OBBLIGATORIA DEL PERSONALE DEL CONSIGLIO</t>
  </si>
  <si>
    <t>SPESE DOVUTE A SANZIONI</t>
  </si>
  <si>
    <t>Spese dovute a sanzioni</t>
  </si>
  <si>
    <t>SERVIZIO PER ALLESTIMENTO MOSTRE ED ESPOSIZIONI</t>
  </si>
  <si>
    <t>Servizi per allestimento mostre ed esposizioni</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</si>
  <si>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</si>
  <si>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</si>
  <si>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</si>
  <si>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</si>
  <si>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</si>
  <si>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</si>
  <si>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</si>
  <si>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</si>
  <si>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Servizio a carattere straord.man. impianti elettrici, idrico sanitari, riscaldamento e raffreddamento, elevatori antincendio</t>
  </si>
  <si>
    <t>ACQUISTO  ATTREZZATURE PER BIBLIOTECA</t>
  </si>
  <si>
    <t>Acquisto scale per bilioteca</t>
  </si>
  <si>
    <t>SOFTWARE E MANUTENZIONE EVOLUTIVA</t>
  </si>
  <si>
    <t>Sviluppo siti web</t>
  </si>
  <si>
    <t>Sviluppo software Difensore Civico</t>
  </si>
  <si>
    <t>Sviluppo software per accesso gruppi di interesse alle sedute delle commissione</t>
  </si>
  <si>
    <t>Sviluppo software agenda digitale Consiglio</t>
  </si>
  <si>
    <t>Sviluppo CMD build</t>
  </si>
  <si>
    <t>Acquisto di componenti per la nuova sala server</t>
  </si>
  <si>
    <t>Adesione contratto aperto di Giunta - sostituzione postazioni di lavoro</t>
  </si>
  <si>
    <t>Acquisto periferiche a supporto PDL e cabina di regia</t>
  </si>
  <si>
    <t>Lavori di ristrutturazione dell'Archivio storico - servizio di progettazione esecutiva degli impianti elettrici, di protezione antincendio e direzione operativa presso Palazzo del Pegaso</t>
  </si>
  <si>
    <t>ADESIONE SOG.AGGREG.GRT PER MANUTENZIONE STRAORDINARIA ELETTRICO IDRICOSANIT. RISCALDAMENTO CONDIZIONAM.ANTINC. ELEV</t>
  </si>
  <si>
    <t>ADESIONE NUOVA CONVENZIONE SOG.AGGREGATORE GRT - SERVIZI ACCESSORI VOCE S5</t>
  </si>
  <si>
    <t>ACQUISTO ARREDI PER BIBLIOTECA/ARCHIVIO</t>
  </si>
  <si>
    <t>Acquisto armadi compatti per Archivio</t>
  </si>
  <si>
    <t>SPESA PER LA COLLOCAZIONE DI LAPIDI COMMEMORATIVE E LA REALIZZAZIONE DI MONUMENTI CHE VALORIZZINO L'IDENTITA' TOSCANA E LA MEMORIA STORICA DELLA TOSCANA L.R. 56/2012</t>
  </si>
  <si>
    <t>Spesa per lapidi e monumenti art. 7 legge regionale 56/2012</t>
  </si>
  <si>
    <t>99</t>
  </si>
  <si>
    <t>Costituzione depositi cauzionali</t>
  </si>
  <si>
    <t>VERSAMENTO  RITENUTE PREVIDENZIALI E ASSISTENZIALI SU REDDITI DI LAVORO AUTONOMO</t>
  </si>
  <si>
    <t>versamento  ritenute previdenziali e assistenziali su lavoro autonomo</t>
  </si>
  <si>
    <t>VERSAMENTO DELL'IRAP DA PARTE DELLA REGIONE IN QUALITÀ DI SOGGETTO PASSIVO D'IMPOSTA  (D.LGS. 15 DICEMBRE 1997, N.446)</t>
  </si>
  <si>
    <t xml:space="preserve">Versamento irap da parte della Regione Toscana come soggetto passivo di imposta </t>
  </si>
  <si>
    <t>Restituzione di deposito cauzionale o contrattuale di terzi - provveditorato</t>
  </si>
  <si>
    <t xml:space="preserve">Finanziamento processi partecipativi  </t>
  </si>
  <si>
    <t xml:space="preserve">Indennità di funzione </t>
  </si>
  <si>
    <t>Nuovo contratto  servizio a canone ed extra canone pulizia e presidio</t>
  </si>
  <si>
    <t>nuovo contratto servizio a canone disinfestazione derattizzazione</t>
  </si>
  <si>
    <t>Opere di falegnameria contratto lavori in esecuzione</t>
  </si>
  <si>
    <t xml:space="preserve">Ristrutturazione archivio storico   </t>
  </si>
  <si>
    <t>PdC IV livello</t>
  </si>
  <si>
    <t>PdC V livello</t>
  </si>
  <si>
    <t>Previsione Competenza 2020</t>
  </si>
  <si>
    <t>REIMP. DA FPV/E</t>
  </si>
  <si>
    <t>Servizio di rilegatura - coperto da FPV</t>
  </si>
  <si>
    <t>in corso di esecuzione</t>
  </si>
  <si>
    <t>Deposito e custodia schede elettorali e materiale vario - coperto da FPV</t>
  </si>
  <si>
    <t>Capitolo 2020</t>
  </si>
  <si>
    <t>Tipo stanziamento</t>
  </si>
  <si>
    <t>Acquisto abbonamenti e banche dati -coperto da FPV</t>
  </si>
  <si>
    <t>Ristrutturazione archivio storico coperta da FPV</t>
  </si>
  <si>
    <t>Porta scorrevole ex bit</t>
  </si>
  <si>
    <t>Puro</t>
  </si>
  <si>
    <t>Numero attività</t>
  </si>
  <si>
    <t>Speziale/Arrigo/Batacchi</t>
  </si>
  <si>
    <t>Francesca Sarti Fantoni</t>
  </si>
  <si>
    <t>Chiaretta Silla</t>
  </si>
  <si>
    <t>BENI E MATERIALE DI CONSUMO</t>
  </si>
  <si>
    <t>Analisi di fattibilità e per la valutazione delle politiche. Assistenza al Difensore civico, ai Garanti e all'Autorità per la partecipazione</t>
  </si>
  <si>
    <t xml:space="preserve">Assistenza al CdAL, alla CoPAS, alla CPO                                </t>
  </si>
  <si>
    <t>Settore</t>
  </si>
  <si>
    <t xml:space="preserve">Assistenza generale alla Commissione di controllo, al Parlamento degli studenti. Formazione del personale                                  </t>
  </si>
  <si>
    <t xml:space="preserve">Rappresentanza e relazioni istituzionali ed esterne. Iniziative istituzionali. Comunicazione, editoria, Urp                              </t>
  </si>
  <si>
    <t xml:space="preserve">Accoglienza e vigilanza delle sedi consiliari. Logistica. Tipografia e posta. Gestione spese di rappresentanza per contribuire a iniziative di soggetti esterni e concessione del marchio                      </t>
  </si>
  <si>
    <t xml:space="preserve">Organizzazione e personale. Informatica                                   </t>
  </si>
  <si>
    <t xml:space="preserve">Provveditorato, gare, contratti e manutenzione sedi                               </t>
  </si>
  <si>
    <t xml:space="preserve">Biblioteca e documentazione, Archivio e protocollo. Assistenza generale al Corecom                           </t>
  </si>
  <si>
    <t xml:space="preserve">Bilancio e finanze                         </t>
  </si>
  <si>
    <t xml:space="preserve">Assistenza giuridica e legislativa                                  </t>
  </si>
  <si>
    <t>Assistenza generale alle commissioni consiliari</t>
  </si>
  <si>
    <t xml:space="preserve">Direzione di area Assistenza istituzionale                                         </t>
  </si>
  <si>
    <t xml:space="preserve">Segretariato generale del Consiglio regionale                                       </t>
  </si>
  <si>
    <t>Avanzo</t>
  </si>
  <si>
    <t>CORECOM - BENI PER RELAZIONI PUBBLICHE. MOSTRE E CONVEGNI PER LA GESTIONE DELLE DELEGHE</t>
  </si>
  <si>
    <t>Beni per relazioni pubbliche, mostre e convegni</t>
  </si>
  <si>
    <t>POSTAZIONI DI LAVORO PER GLI UFFICI DEL CORECOM PER LA GESTIONE DELLE DELEGHE</t>
  </si>
  <si>
    <t>Postazioni di lavoro Corecom gestione deleghe</t>
  </si>
  <si>
    <t>1100102</t>
  </si>
  <si>
    <t>1100102001</t>
  </si>
  <si>
    <t>FONDO RISCHI DA CONTENZIOSO</t>
  </si>
  <si>
    <t>Utilizzo fondo rischi da contenzioso</t>
  </si>
  <si>
    <t>FONDO SPECIALE PER FINANZIAMENTO NUOVI PROVVEDIMENTI LEGISLATIVI DEL CONSIGLIO IN CORSO DI APPROVAZIONE ART 49 C.5 D.LGS 118/2011- SPESE CORRENTI</t>
  </si>
  <si>
    <t>Fondo speciale per finanziamento nuovi provvedimenti legislativi del consiglio regionale - spese correnti art. 49 c. 5 d.lgs. 118/2011</t>
  </si>
  <si>
    <t>Corecom deleghe</t>
  </si>
  <si>
    <t>Cobire</t>
  </si>
  <si>
    <t>V</t>
  </si>
  <si>
    <t>OLI</t>
  </si>
  <si>
    <t>Art. 27 ter LR 3/2009</t>
  </si>
  <si>
    <t>Fondo leggi</t>
  </si>
  <si>
    <t>A</t>
  </si>
  <si>
    <t>Contenzioso</t>
  </si>
  <si>
    <t>A/V</t>
  </si>
  <si>
    <t>APPLICAZIONE AVANZO</t>
  </si>
  <si>
    <t>BENI DI RAPPRESENTANZA PRESIDENTE CORECOM</t>
  </si>
  <si>
    <t>Beni di rappresentanza</t>
  </si>
  <si>
    <t>NOLEGGIO BENI DI TERZI</t>
  </si>
  <si>
    <t>Noleggio tovagliato</t>
  </si>
  <si>
    <t>Noleggio erogatori acqua in boccioni</t>
  </si>
  <si>
    <t>Reimputazione</t>
  </si>
  <si>
    <t>Reimputazione da riaccertamento</t>
  </si>
  <si>
    <t>FONDO PLURIENNALE VINCOLATO SPESA - PER COPERTURA SPESA ESERCIZI SUCCESSIVI MISS 05 PROG 502 TIT 1</t>
  </si>
  <si>
    <t>Fpv a copertura spesa esercizi successivi (riaccertamento febbraio 2019)</t>
  </si>
  <si>
    <t>Quota FPV spesa</t>
  </si>
  <si>
    <t xml:space="preserve">Reimputazione da riaccertamento  </t>
  </si>
  <si>
    <t>INDENNITA' DI FUNZIONE GARANTE PER L'INFANZIA E L'ADOLESCENZA</t>
  </si>
  <si>
    <t xml:space="preserve">EVENTI ISTITUZIONALI - AFFIDAMENTO SERVIZI  </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</si>
  <si>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</si>
  <si>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 xml:space="preserve">Spese per corsi di formazione obbligatori  </t>
  </si>
  <si>
    <t xml:space="preserve">FESTA DELLA TOSCANA L.R 46/2015 -  SERVIZI  </t>
  </si>
  <si>
    <t>Affidamenti servizi  nell'ambito della Festa della Toscana - su indicazione dell'UP</t>
  </si>
  <si>
    <t xml:space="preserve">INPS 2/3 A CARICO DELL'ENTE SU PRESTAZIONI LAVORO AUTONOMO E RIMBORSI SPESE  </t>
  </si>
  <si>
    <t>Capitolo di bilancio</t>
  </si>
  <si>
    <t>IV livello
PdC</t>
  </si>
  <si>
    <t>V livello
PdC</t>
  </si>
  <si>
    <t>Identificativo attivita</t>
  </si>
  <si>
    <t>Previsione competenza 2020</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</si>
  <si>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</si>
  <si>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</si>
  <si>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Entrate da rimborsi, recuperi e restituzioni di somme</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</si>
  <si>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</si>
  <si>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</si>
  <si>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</si>
  <si>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</si>
  <si>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</si>
  <si>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</si>
  <si>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</si>
  <si>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</si>
  <si>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RECUPERI SPESE TELEFONICHE - QUOTA A CARICO CONSIGLIERI E GRUPPI CONSILIARI - GESTIONE RESIDUI</t>
  </si>
  <si>
    <t>Recupero quota telefonia mobile consiglieri e recupero quote a carico dei gruppi - gestione residui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</si>
  <si>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</si>
  <si>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</si>
  <si>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</si>
  <si>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</si>
  <si>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</si>
  <si>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</si>
  <si>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TRASFERIMENTI  PER FUNZIONI DELEGATE AL CORECOM</t>
  </si>
  <si>
    <t>Trasferimenti per funzioni delegate</t>
  </si>
  <si>
    <t>RIMBORSI, RECUPERI VARI E INCASSO BOLLI PER SPESE CONTRATTUALI (BIBLIOTECA, ARCHIVIO E CORECOM)</t>
  </si>
  <si>
    <t>Incasso bolli</t>
  </si>
  <si>
    <t>RECUPERI, RIMBORSI E RESTITUZIONE SOMME  (BIBLIOTECA, ARCHIVIO E CORECOM)</t>
  </si>
  <si>
    <t>PROVENTI DERIVANTI DA RIPRODUZIONE DI DOCUMENTI D'INTERESSE STORICO, ARTISTICO E CULTURALE CONSERVATI PRESSO L'ARCHIVIO DEL CONSIGLIO REGIONALE</t>
  </si>
  <si>
    <t>Proventi derivanti da riproduzioni di documenti dell'archivio consiliare</t>
  </si>
  <si>
    <t>RESTITUZIONE DI DEPOSITI CAUZIONALI O CONTRATTUALI PRESSO TERZI (BIBLIOTECA)</t>
  </si>
  <si>
    <t>Restituzione depositi cauzionali presso terzi bilblioteca</t>
  </si>
  <si>
    <t>FONDO PLURIENNALE VINCOLATO DI PARTE CORRENTE (FPV ENTRATA)</t>
  </si>
  <si>
    <t xml:space="preserve">Bilancio e finanze                                           </t>
  </si>
  <si>
    <t>Fondo pluriennale vincolato in entrata a copertura delle spese correnti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</si>
  <si>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</si>
  <si>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</si>
  <si>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</si>
  <si>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</si>
  <si>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</si>
  <si>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</si>
  <si>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</si>
  <si>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</si>
  <si>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</si>
  <si>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</si>
  <si>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</si>
  <si>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</si>
  <si>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</si>
  <si>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</si>
  <si>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AVANZO DI AMMINISTRAZIONE ESERCIZIO PRECEDENTE - PARTE ACCANTONATA RELATIVA ALLE QUOTE NON UTILIZZATE DEI FONDI SPECIALI PER FINANZIAMENTO PROVVEDIMENTI LEGISLATIVI DEL CONSIGLIO REGIONALE PER SPESE CORRENTI IN CORSO DI APPROVAZIONE EX ART. 49 C.5 D.LGS. 118/2011</t>
  </si>
  <si>
    <t>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</si>
  <si>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</si>
  <si>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</si>
  <si>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</si>
  <si>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</si>
  <si>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</si>
  <si>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</si>
  <si>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</si>
  <si>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</si>
  <si>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</si>
  <si>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</si>
  <si>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</si>
  <si>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</si>
  <si>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</si>
  <si>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</si>
  <si>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</si>
  <si>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</si>
  <si>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</si>
  <si>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</si>
  <si>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</si>
  <si>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</si>
  <si>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</si>
  <si>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</si>
  <si>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</si>
  <si>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</si>
  <si>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</si>
  <si>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</si>
  <si>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</si>
  <si>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</si>
  <si>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</si>
  <si>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</si>
  <si>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</si>
  <si>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</si>
  <si>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</si>
  <si>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</si>
  <si>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</si>
  <si>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</si>
  <si>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</si>
  <si>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</si>
  <si>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</si>
  <si>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</si>
  <si>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</si>
  <si>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</si>
  <si>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</si>
  <si>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</si>
  <si>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</si>
  <si>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</si>
  <si>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</si>
  <si>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</si>
  <si>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</si>
  <si>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</si>
  <si>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</si>
  <si>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</si>
  <si>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</si>
  <si>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</si>
  <si>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</si>
  <si>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</si>
  <si>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</si>
  <si>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</si>
  <si>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</si>
  <si>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</si>
  <si>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</si>
  <si>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</si>
  <si>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</si>
  <si>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</si>
  <si>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</si>
  <si>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</si>
  <si>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</si>
  <si>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</si>
  <si>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</si>
  <si>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</si>
  <si>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</si>
  <si>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</si>
  <si>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</si>
  <si>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</si>
  <si>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CAPITALE</t>
  </si>
  <si>
    <t>RIMBORSI, RECUPERI VARI E INCASSO BOLLI PER SPESE CONTRATTUALI (ASSISTENZA CDAL, COPAS, CPO)</t>
  </si>
  <si>
    <t xml:space="preserve">Assistenza al CdAL, alla CoPAS, alla CPO                  </t>
  </si>
  <si>
    <t>RIMBORSO DA GIUNTA REGIONALE PER SERVIZI TIPOGRAFICI SVOLTI PRESSO IL CONSIGLIO</t>
  </si>
  <si>
    <t xml:space="preserve">Accoglienza e vigilanza delle sedi consiliari. Logistica. Tipografia e posta. Gestione spese di rappresentanza per contribuire a iniziative di soggetti esterni e concessione del marchio                           </t>
  </si>
  <si>
    <t>Accertamento in entrata a fronte della produzione di stampa effettuata per la Giunta regionale</t>
  </si>
  <si>
    <t>RIMBORSI. RECUPERI VARI. INCASSO BOLLI PER SPESE CONTRATTUALI  E ALTRE ENTRATE  (ACCOGLIENZA, VIGILANZA, LOGISTICA, TIPOGRAFIA E POSTA)</t>
  </si>
  <si>
    <t>rimborsi. recuperi vari. incasso bolli per spese contrattuali e altre entrate (accoglienza, vigilanza, logistica, tipografia</t>
  </si>
  <si>
    <t>Elena Pianea</t>
  </si>
  <si>
    <t>RECUPERI. RIMBORSI E RESTITUZIONE SOMME  (provveditorato)</t>
  </si>
  <si>
    <t xml:space="preserve">Provveditorato, gare, contratti e manutenzione sedi                                     </t>
  </si>
  <si>
    <t>Recuperi rimborsi e restituzione di somme del Settore provveditorato a residuo</t>
  </si>
  <si>
    <t>RIMBORSI DA GIUNTA REGIONALE RECUPERI MENSA QUOTA A CARICO DIPENDENTI</t>
  </si>
  <si>
    <t>Contratto servizio mensa - quota a carico dipendenti anno 2020</t>
  </si>
  <si>
    <t>RECUPERI PREMI ASSICURATIVI CONSIGLIERI. PRESIDENTE GIUNTA E ASSESSORI (Art. 24 c. 2 l.r. 3/2009)</t>
  </si>
  <si>
    <t>Recupero polizza invalidità permanente da malattia e infortuni - proroga affidamento periodo 1° gennaio -31 dicembre 2020</t>
  </si>
  <si>
    <t>RIMBORSI. RECUPERI VARI E INCASSO BOLLI PER SPESE CONTRATTUALI -  (PROVVEDITORATO E UFFICIO STAMPA)</t>
  </si>
  <si>
    <t>Rimborsi e recuperi vari</t>
  </si>
  <si>
    <t>RIMBORSI PER CONSUMO DI ENERGIA ELETTRICA E ACQUA</t>
  </si>
  <si>
    <t>Rimborsi per consumi energia elettrica e acqua</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</si>
  <si>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</si>
  <si>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</si>
  <si>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</si>
  <si>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</si>
  <si>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</si>
  <si>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</si>
  <si>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</si>
  <si>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</si>
  <si>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</si>
  <si>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</si>
  <si>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</si>
  <si>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 xml:space="preserve">Rappresentanza e relazioni istituzionali ed esterne. Iniziative istituzionali. Comunicazione, editoria, Urp                                          </t>
  </si>
  <si>
    <t>Uso delle sale consiliari TU di competenza dell'Ufficio di Presidenza</t>
  </si>
  <si>
    <t>RIMBORSI. RECUPERI VARI. INCASSO BOLLI PER SPESE CONTRATTUALI E ALTRE ENTRATE- (RAPPRESENTANZA  RELAZIONI ESTERNE, URP)</t>
  </si>
  <si>
    <t>INTROITO RECUPERI SU CONTRIBUTI AGLI INVESTIMENTI A COMUNI L.R. 46/2016</t>
  </si>
  <si>
    <t>Entrate da recuperi su contributi agli investimenti a Comuni</t>
  </si>
  <si>
    <t>RECUPERI, RIMBORSI E RESTITUZIONE SOMME (RAPPRESENTANZA,  RELAZIONI ESTERNE, URP)</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</si>
  <si>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</si>
  <si>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</si>
  <si>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</si>
  <si>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</si>
  <si>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</si>
  <si>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</si>
  <si>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RIMBORSI. RECUPERI VARI E INCASSO BOLLI PER SPESE CONTRATTUALI - (COMMISSIONI CONSILIARI)</t>
  </si>
  <si>
    <t xml:space="preserve">Assistenza generale alle commissioni consiliari                              </t>
  </si>
  <si>
    <t xml:space="preserve">Rappresentanza e relazioni istituzionali ed esterne. Iniziative istituzionali. Comunicazione, editoria, Urp                                    </t>
  </si>
  <si>
    <t xml:space="preserve">Provveditorato, gare, contratti e manutenzione sedi                                    </t>
  </si>
  <si>
    <t xml:space="preserve">Accoglienza e vigilanza delle sedi consiliari. Logistica. Tipografia e posta. Gestione spese di rappresentanza per contribuire a iniziative di soggetti esterni e concessione del marchio                                    </t>
  </si>
  <si>
    <t xml:space="preserve">Assistenza giuridica e legislativa                                         </t>
  </si>
  <si>
    <t xml:space="preserve">Bilancio e finanze                                          </t>
  </si>
  <si>
    <t>Organizzazione e personale. Informatica</t>
  </si>
  <si>
    <t xml:space="preserve">Assistenza generale alla Commissione di controllo, al Parlamento degli studenti. Formazione del personale                                   </t>
  </si>
  <si>
    <t>Dirigente</t>
  </si>
  <si>
    <t>Pluriennale 2022</t>
  </si>
  <si>
    <t>Pluriennale 2021</t>
  </si>
  <si>
    <t xml:space="preserve">Macro capitolo  </t>
  </si>
  <si>
    <t xml:space="preserve">Assistenza generale alle commissioni consiliari                           </t>
  </si>
  <si>
    <t>Direzione di area Assistenza istituzionale</t>
  </si>
  <si>
    <t xml:space="preserve">Rappresentanza e relazioni istituzionali ed esterne. Iniziative istituzionali. Comunicazione, editoria, Urp                                            </t>
  </si>
  <si>
    <t xml:space="preserve">Accoglienza e vigilanza delle sedi consiliari. Logistica. Tipografia e posta. Gestione spese di rappresentanza per contribuire a iniziative di soggetti esterni e concessione del marchio                                               </t>
  </si>
  <si>
    <t>FESTA DELLA TOSCANA L.R 46/2015 -  SERVIZI ex art. 57 c.2 D.L.124/2019 conv L. 157/2019</t>
  </si>
  <si>
    <t>Provveditorato, gare, contratti e manutenzione sedi</t>
  </si>
  <si>
    <t>SPESE ATITOLO DI SPONSORIZZAZIONE TECNICA - QUOTA PARTE IVA DA VERSARE ALLA GIUNTA REGIONALE</t>
  </si>
  <si>
    <t>SPESE A TITOLO DI SPONSORIZZAZIONE TECNICA - QUOTA PARTE IVA</t>
  </si>
  <si>
    <t>SPESE IN CONTO CAPITALE A TITOLO DI SPONSORIZZAZIONI</t>
  </si>
  <si>
    <t xml:space="preserve">ONERI SICUREZZA DISTRIBUTORI AUTOMATICI </t>
  </si>
  <si>
    <t>FPV/E</t>
  </si>
  <si>
    <t xml:space="preserve">Assistenza al CdAL, alla CoPAS, alla CPO                           </t>
  </si>
  <si>
    <t>INDENNITA' DI FUNZIONE GARANTE PER L'INFAZIA E L'ADOLESCENZA</t>
  </si>
  <si>
    <t xml:space="preserve">Bilancio e finanze                                       </t>
  </si>
  <si>
    <t>Biblioteca e documentazione, Archivio e protocollo. Assistenza generale al Corecom</t>
  </si>
  <si>
    <t>SERVIZIO DI RIORDINO E INVENTARIAZIONE ARCHIVIO STORICO</t>
  </si>
  <si>
    <t xml:space="preserve">Segretariato generale del Consiglio regionale                                          </t>
  </si>
  <si>
    <t xml:space="preserve">Assistenza generale alla Commissione di controllo, al Parlamento degli studenti. Formazione del personale                                        </t>
  </si>
  <si>
    <t>CONTRIBUTI A SOGGETTI PRIVATI PER FINANZIAMENTO DEL PREMIO REGIONALE ARCHITETTURA CONTEMPORANEA</t>
  </si>
  <si>
    <t>FINANZIAMENTO PROGETTI DIDATTICI DELLE SCUOLE PIANETA GALILEO LR. 46/2015</t>
  </si>
  <si>
    <t>Previsione PLU 2022</t>
  </si>
  <si>
    <t>Previsione PLU 2021</t>
  </si>
  <si>
    <t>Capitolo</t>
  </si>
  <si>
    <t>Totale</t>
  </si>
  <si>
    <t>PARTITE DI GIRO</t>
  </si>
  <si>
    <t>CAPITALE</t>
  </si>
  <si>
    <t>CORRENTI</t>
  </si>
  <si>
    <t>ANNO N</t>
  </si>
  <si>
    <t>Diff cassa</t>
  </si>
  <si>
    <t>Diff Comp</t>
  </si>
  <si>
    <t>CS</t>
  </si>
  <si>
    <t>CP</t>
  </si>
  <si>
    <t>RS</t>
  </si>
  <si>
    <t>TOTALE GENERALE DELLE ENTRATE</t>
  </si>
  <si>
    <t>TOTALE TITOLI</t>
  </si>
  <si>
    <t>Entrate per conto terzi e partite di giro</t>
  </si>
  <si>
    <t>90000      Totale TITOLO 9</t>
  </si>
  <si>
    <t>Tipologia 200: Entrate per conto terzi</t>
  </si>
  <si>
    <t>90200</t>
  </si>
  <si>
    <t>Tipologia 100: Entrate per partite di giro</t>
  </si>
  <si>
    <t>90100</t>
  </si>
  <si>
    <t>TITOLO 9:</t>
  </si>
  <si>
    <t>Anticipazioni da istituto tesoriere/cassiere</t>
  </si>
  <si>
    <t>70000      Totale TITOLO 7</t>
  </si>
  <si>
    <t>Tipologia 100: Anticipazioni da istituto tesoriere/cassiere</t>
  </si>
  <si>
    <t>70100</t>
  </si>
  <si>
    <t>TITOLO 7:</t>
  </si>
  <si>
    <t>Accensione prestiti</t>
  </si>
  <si>
    <t>60000       Totale TITOLO 6</t>
  </si>
  <si>
    <t>Tipologia 400: Altre forme di indebitamento</t>
  </si>
  <si>
    <t>60400</t>
  </si>
  <si>
    <t>Tipologia 300: Accensione mutui e altri finanziamenti a medio lungo termine</t>
  </si>
  <si>
    <t>60300</t>
  </si>
  <si>
    <t>Tipologia 200: Accensione prestiti a breve termine</t>
  </si>
  <si>
    <t>60200</t>
  </si>
  <si>
    <t>Tipologia 100: Emissione di titoli obbligazionari</t>
  </si>
  <si>
    <t>60100</t>
  </si>
  <si>
    <t>TITOLO 6:</t>
  </si>
  <si>
    <t>Entrate da riduzione di attività finanziarie</t>
  </si>
  <si>
    <t>50000       Totale TITOLO 5</t>
  </si>
  <si>
    <t>Tipologia 400: Altre entrate per riduzione di attività finanziarie</t>
  </si>
  <si>
    <t>50400</t>
  </si>
  <si>
    <t>Tipologia 300: Riscossione crediti di medio-lungo termine</t>
  </si>
  <si>
    <t>50300</t>
  </si>
  <si>
    <t>Tipologia 200: Riscossione crediti di breve termine</t>
  </si>
  <si>
    <t>50200</t>
  </si>
  <si>
    <t>Tipologia 100: Alienazione di attività finanziarie</t>
  </si>
  <si>
    <t>50100</t>
  </si>
  <si>
    <t>TITOLO 5:</t>
  </si>
  <si>
    <t>Entrate in conto capitale</t>
  </si>
  <si>
    <t>40000       Totale TITOLO 4</t>
  </si>
  <si>
    <t>Tipologia 500: Altre entrate in conto capitale</t>
  </si>
  <si>
    <t>40500</t>
  </si>
  <si>
    <t>Tipologia 400: Entrate da alienazione di beni materiali e immateriali</t>
  </si>
  <si>
    <t>40400</t>
  </si>
  <si>
    <t>Tipologia 300: Altri trasferimenti in conto capitale</t>
  </si>
  <si>
    <t>40300</t>
  </si>
  <si>
    <t>Tipologia 200: Contributi agli investimenti</t>
  </si>
  <si>
    <t>40200</t>
  </si>
  <si>
    <t>Tipologia 100: Tributi in conto capitale</t>
  </si>
  <si>
    <t>40100</t>
  </si>
  <si>
    <t>TITOLO 4:</t>
  </si>
  <si>
    <t>Entrate extratributarie</t>
  </si>
  <si>
    <t>30000         Totale TITOLO 3</t>
  </si>
  <si>
    <t>Tipologia 500: Rimborsi e altre entrate correnti</t>
  </si>
  <si>
    <t>30500</t>
  </si>
  <si>
    <t>Tipologia 400: Altre entrate da redditi da capitale</t>
  </si>
  <si>
    <t>30400</t>
  </si>
  <si>
    <t>Tipologia 300: Interessi attivi</t>
  </si>
  <si>
    <t>30300</t>
  </si>
  <si>
    <t>Tipologia 200: Proventi derivanti dall'attività di controllo e repressione delle irregolarità e degli illeciti</t>
  </si>
  <si>
    <t>30200</t>
  </si>
  <si>
    <t>Tipologia 100: Vendita di beni e servizi e proventi derivanti dalla gestione dei beni</t>
  </si>
  <si>
    <t>30100</t>
  </si>
  <si>
    <t>TITOLO 3:</t>
  </si>
  <si>
    <t>Trasferimenti correnti</t>
  </si>
  <si>
    <t>20000        Totale TITOLO 2</t>
  </si>
  <si>
    <t>Tipologia 105: Trasferimenti correnti dall'Unione europea e dal Resto del Mondo</t>
  </si>
  <si>
    <t>20105</t>
  </si>
  <si>
    <t>Tipologia 104: Trasferimenti correnti da Istituzioni Sociali Private</t>
  </si>
  <si>
    <t>20104</t>
  </si>
  <si>
    <t>Tipologia 103: Trasferimenti correnti da Imprese</t>
  </si>
  <si>
    <t>20103</t>
  </si>
  <si>
    <t>Tipologia 102: Trasferimenti correnti da Famiglie</t>
  </si>
  <si>
    <t>20102</t>
  </si>
  <si>
    <t>Tipologia 101: Trasferimenti correnti da Amministrazioni pubbliche</t>
  </si>
  <si>
    <t>20101</t>
  </si>
  <si>
    <t>TITOLO 2:</t>
  </si>
  <si>
    <t>Entrate correnti di natura tributaria, contributiva e perequativa</t>
  </si>
  <si>
    <t>10000      Totale TITOLO 1</t>
  </si>
  <si>
    <r>
      <t xml:space="preserve">Tipologia 302: Fondi perequativi  dalla Regione o Provincia autonoma </t>
    </r>
    <r>
      <rPr>
        <b/>
        <i/>
        <sz val="48"/>
        <rFont val="Calibri"/>
        <family val="2"/>
      </rPr>
      <t>(solo per Enti locali)</t>
    </r>
  </si>
  <si>
    <t>10302</t>
  </si>
  <si>
    <t>Tipologia 301: Fondi perequativi  da Amministrazioni Centrali</t>
  </si>
  <si>
    <t>10301</t>
  </si>
  <si>
    <t>Tipologia 104: Compartecipazioni di tributi</t>
  </si>
  <si>
    <t>10104</t>
  </si>
  <si>
    <r>
      <t xml:space="preserve">Tipologia 103: Tributi devoluti e regolati alle autonomie speciali
</t>
    </r>
    <r>
      <rPr>
        <i/>
        <sz val="48"/>
        <rFont val="Calibri"/>
        <family val="2"/>
      </rPr>
      <t>(solo per le Regioni)</t>
    </r>
  </si>
  <si>
    <t>10103</t>
  </si>
  <si>
    <t>Tipologia 102: Tributi destinati al finanziamento della sanità (solo per le Regioni)</t>
  </si>
  <si>
    <t>10102</t>
  </si>
  <si>
    <t>Tipologia 101: Imposte, tasse e proventi assimilati</t>
  </si>
  <si>
    <t>10101</t>
  </si>
  <si>
    <t>TITOLO 1:</t>
  </si>
  <si>
    <t>Fondo di cassa al 1.1.2020</t>
  </si>
  <si>
    <t xml:space="preserve">   - di cui avanzo libero</t>
  </si>
  <si>
    <t xml:space="preserve">   - di cui avanzo destinato agli investimenti</t>
  </si>
  <si>
    <t xml:space="preserve">   - di cui avanzo vincolato</t>
  </si>
  <si>
    <t xml:space="preserve">   - di cui avanzo accantonato</t>
  </si>
  <si>
    <t>Utilizzo avanzo di amministrazione</t>
  </si>
  <si>
    <t>Fondo pluriennale vincolato per spese in conto capitale</t>
  </si>
  <si>
    <t>Fondo pluriennale vincolato per spese corrente</t>
  </si>
  <si>
    <t>IN DIMINUZIONE</t>
  </si>
  <si>
    <t>IN AUMENTO</t>
  </si>
  <si>
    <t>Previsioni 2020 aggiornate alla presente deliberazione</t>
  </si>
  <si>
    <t>VARIAZIONI</t>
  </si>
  <si>
    <t>Previsioni 2020 aggiornate alla precedente deliberazione</t>
  </si>
  <si>
    <t>DENOMINAZIONE</t>
  </si>
  <si>
    <t>TITOLO
TIPOLOGIA</t>
  </si>
  <si>
    <t xml:space="preserve">  Bilancio di previsione 2020-2021-2022- ENTRATA  - Deliberazione Ufficio di Presidenza riaccertamento ordinario residui - febbraio 2020</t>
  </si>
  <si>
    <t>Allegato Q</t>
  </si>
  <si>
    <t xml:space="preserve">3^ var Cons </t>
  </si>
  <si>
    <t xml:space="preserve">2^ var Cons </t>
  </si>
  <si>
    <t>I^ var Cons</t>
  </si>
  <si>
    <t>RICOGNIZIONE RS</t>
  </si>
  <si>
    <t>INIZIALE 96/2017</t>
  </si>
  <si>
    <t>Cassa</t>
  </si>
  <si>
    <t>cassa</t>
  </si>
  <si>
    <t>COMPETENZA</t>
  </si>
  <si>
    <t>Diff.</t>
  </si>
  <si>
    <t>Competenza</t>
  </si>
  <si>
    <t>FPV</t>
  </si>
  <si>
    <t>Controllo con variaz</t>
  </si>
  <si>
    <t>Controllo iniziale</t>
  </si>
  <si>
    <t>TOTALE GENERALE DELLE SPESE</t>
  </si>
  <si>
    <t>TOTALE MISSIONI</t>
  </si>
  <si>
    <t>Servizi per conto terzi</t>
  </si>
  <si>
    <t>TOTALE MISSIONE 99</t>
  </si>
  <si>
    <t>Anticipazioni per il finanziamento del sistema sanitario nazionale</t>
  </si>
  <si>
    <t>Totale Programma</t>
  </si>
  <si>
    <t>Spese per conto terzi e partite di giro</t>
  </si>
  <si>
    <t>Titolo 7</t>
  </si>
  <si>
    <t>Servizi per conto terzi e Partite di giro</t>
  </si>
  <si>
    <t>MISSIONE</t>
  </si>
  <si>
    <t>Anticipazioni finanziarie</t>
  </si>
  <si>
    <t>TOTALE MISSIONE 60</t>
  </si>
  <si>
    <t>Restituzione anticipazione di tesoreria</t>
  </si>
  <si>
    <t>Chiusura Anticipazioni ricevute da istituto tesoriere/cassiere</t>
  </si>
  <si>
    <t>Titolo 5</t>
  </si>
  <si>
    <t>Spese correnti</t>
  </si>
  <si>
    <t>Titolo 1</t>
  </si>
  <si>
    <t>60</t>
  </si>
  <si>
    <t>Debito pubblico</t>
  </si>
  <si>
    <t>TOTALE MISSIONE 50</t>
  </si>
  <si>
    <t>Quota capitale ammortamento mutui e prestiti obbligazionari</t>
  </si>
  <si>
    <t>Rimborso prestiti</t>
  </si>
  <si>
    <t>Titolo 4</t>
  </si>
  <si>
    <t>Quota interessi ammortamento mutui e prestiti obbligazionari</t>
  </si>
  <si>
    <t>50</t>
  </si>
  <si>
    <t>Fondi e accantonamenti</t>
  </si>
  <si>
    <t>TOTALE MISSIONE 20</t>
  </si>
  <si>
    <t>Altri fondi</t>
  </si>
  <si>
    <t>Spese in conto capitale</t>
  </si>
  <si>
    <t>Titolo 2</t>
  </si>
  <si>
    <t>Fondo crediti di dubbia esigibilità</t>
  </si>
  <si>
    <t>Fondo di riserva</t>
  </si>
  <si>
    <t>Relazioni internazionali</t>
  </si>
  <si>
    <t>TOTALE MISSIONE 19</t>
  </si>
  <si>
    <r>
      <t xml:space="preserve">Cooperazione territoriale 
</t>
    </r>
    <r>
      <rPr>
        <b/>
        <i/>
        <sz val="56"/>
        <rFont val="Calibri"/>
        <family val="2"/>
      </rPr>
      <t>(solo per le Regioni)</t>
    </r>
  </si>
  <si>
    <t>Spese per incremento di attività finanziarie</t>
  </si>
  <si>
    <t>Titolo 3</t>
  </si>
  <si>
    <t>Relazioni internazionali e Cooperazione allo sviluppo</t>
  </si>
  <si>
    <t>19</t>
  </si>
  <si>
    <t>Relazioni con le altre autonomie territoriali e locali</t>
  </si>
  <si>
    <t>TOTALE MISSIONE 18</t>
  </si>
  <si>
    <r>
      <t xml:space="preserve">Politica regionale unitaria per le relazioni con le altre autonomie territoriali e locali 
</t>
    </r>
    <r>
      <rPr>
        <b/>
        <i/>
        <sz val="56"/>
        <rFont val="Calibri"/>
        <family val="2"/>
      </rPr>
      <t>(solo per le Regioni)</t>
    </r>
  </si>
  <si>
    <t>Relazioni finanziarie con le altre autonomie territoriali</t>
  </si>
  <si>
    <t>Energia e diversificazione delle fonti energetiche</t>
  </si>
  <si>
    <t>TOTALE MISSIONE 17</t>
  </si>
  <si>
    <r>
      <t xml:space="preserve">Politica regionale unitaria per l'energia e la diversificazione delle fonti energetiche 
</t>
    </r>
    <r>
      <rPr>
        <b/>
        <i/>
        <sz val="56"/>
        <rFont val="Calibri"/>
        <family val="2"/>
      </rPr>
      <t>(solo per le Regioni)</t>
    </r>
  </si>
  <si>
    <t>Fonti energetiche</t>
  </si>
  <si>
    <t xml:space="preserve">01 </t>
  </si>
  <si>
    <t>Agricoltura, politiche agroalimentari e pesca</t>
  </si>
  <si>
    <t>TOTALE MISSIONE 16</t>
  </si>
  <si>
    <r>
      <t xml:space="preserve">Politica regionale unitaria per l'agricoltura, i sistemi agroalimentari, la caccia e la pesca 
</t>
    </r>
    <r>
      <rPr>
        <b/>
        <i/>
        <sz val="56"/>
        <rFont val="Calibri"/>
        <family val="2"/>
      </rPr>
      <t>(solo per le Regioni)</t>
    </r>
  </si>
  <si>
    <t>Caccia e pesca</t>
  </si>
  <si>
    <t>Sviluppo del settore agricolo e del sistema agroalimentare</t>
  </si>
  <si>
    <t>Politiche per il lavoro e la formazione professionale</t>
  </si>
  <si>
    <t>TOTALE MISSIONE 15</t>
  </si>
  <si>
    <r>
      <t xml:space="preserve">Politica regionale unitaria per il lavoro e la formazione professionale 
</t>
    </r>
    <r>
      <rPr>
        <b/>
        <i/>
        <sz val="56"/>
        <rFont val="Calibri"/>
        <family val="2"/>
      </rPr>
      <t>(solo per le Regioni)</t>
    </r>
  </si>
  <si>
    <t>04</t>
  </si>
  <si>
    <r>
      <t xml:space="preserve">Politica regionale unitaria per il lavoro e la formazione professionale </t>
    </r>
    <r>
      <rPr>
        <b/>
        <i/>
        <sz val="56"/>
        <rFont val="Calibri"/>
        <family val="2"/>
      </rPr>
      <t>(solo per le Regioni)</t>
    </r>
  </si>
  <si>
    <t>Sostegno all'occupazione</t>
  </si>
  <si>
    <t>Formazione professionale</t>
  </si>
  <si>
    <t>Servizi per lo sviluppo del mercato del lavoro</t>
  </si>
  <si>
    <t>Sviluppo economico e competitività</t>
  </si>
  <si>
    <t>TOTALE MISSIONE 14</t>
  </si>
  <si>
    <r>
      <t xml:space="preserve">Politica regionale unitaria per lo sviluppo economico e la competitività 
</t>
    </r>
    <r>
      <rPr>
        <b/>
        <i/>
        <sz val="56"/>
        <rFont val="Calibri"/>
        <family val="2"/>
      </rPr>
      <t>(solo per le Regioni)</t>
    </r>
  </si>
  <si>
    <t xml:space="preserve">Reti e altri servizi di pubblica utilità </t>
  </si>
  <si>
    <t xml:space="preserve">04 </t>
  </si>
  <si>
    <t xml:space="preserve">Ricerca e innovazione </t>
  </si>
  <si>
    <t xml:space="preserve">03 </t>
  </si>
  <si>
    <t>Commercio - reti distributive - tutela dei consumatori</t>
  </si>
  <si>
    <t>Industria PMI e Artigianato</t>
  </si>
  <si>
    <t>Tutela della salute</t>
  </si>
  <si>
    <t>TOTALE MISSIONE 13</t>
  </si>
  <si>
    <r>
      <t xml:space="preserve">Politica regionale unitaria per la tutela  della salute 
</t>
    </r>
    <r>
      <rPr>
        <b/>
        <i/>
        <sz val="56"/>
        <rFont val="Calibri"/>
        <family val="2"/>
      </rPr>
      <t>(solo per le Regioni)</t>
    </r>
  </si>
  <si>
    <r>
      <t xml:space="preserve">Politica regionale unitaria per la tutela  della salute </t>
    </r>
    <r>
      <rPr>
        <b/>
        <i/>
        <sz val="56"/>
        <rFont val="Calibri"/>
        <family val="2"/>
      </rPr>
      <t>(solo per le Regioni)</t>
    </r>
  </si>
  <si>
    <t>Ulteriori spese in materia sanitaria</t>
  </si>
  <si>
    <t>07</t>
  </si>
  <si>
    <t>Servizio sanitario regionale - restituzione maggiori gettiti SSN</t>
  </si>
  <si>
    <t>Servizio sanitario regionale - investimenti sanitari</t>
  </si>
  <si>
    <t>Servizio sanitario regionale - ripiano di disavanzi sanitari relativi ad esercizi pregressi</t>
  </si>
  <si>
    <t xml:space="preserve">Servizio sanitario regionale - finanziamento aggiuntivo corrente per la copertura dello squilibrio di bilancio corrente </t>
  </si>
  <si>
    <t>Servizio sanitario regionale - finanziamento aggiuntivo corrente per livelli di assistenza superiori ai LEA</t>
  </si>
  <si>
    <t>Servizio sanitario regionale - finanziamento ordinario corrente per la garanzia dei LEA</t>
  </si>
  <si>
    <t>Diritti sociali, politiche sociali e famiglia</t>
  </si>
  <si>
    <t>TOTALE MISSIONE 12</t>
  </si>
  <si>
    <t>Politica regionale unitaria per i diritti sociali e la famiglia (solo per le Regioni)</t>
  </si>
  <si>
    <r>
      <t xml:space="preserve">Politica regionale unitaria per i diritti sociali e la famiglia </t>
    </r>
    <r>
      <rPr>
        <b/>
        <i/>
        <sz val="56"/>
        <rFont val="Calibri"/>
        <family val="2"/>
      </rPr>
      <t>(solo per le Regioni)</t>
    </r>
  </si>
  <si>
    <t>Servizio necroscopico e cimiteriale</t>
  </si>
  <si>
    <t xml:space="preserve">09 </t>
  </si>
  <si>
    <t>Cooperazione e associazionismo</t>
  </si>
  <si>
    <t xml:space="preserve">08 </t>
  </si>
  <si>
    <t>Programmazione e governo della rete dei servizi sociosanitari e sociali</t>
  </si>
  <si>
    <t xml:space="preserve">07 </t>
  </si>
  <si>
    <t xml:space="preserve">1207 </t>
  </si>
  <si>
    <t>Interventi per il diritto alla casa</t>
  </si>
  <si>
    <t>Interventi per le famiglie</t>
  </si>
  <si>
    <t>Interventi per soggetti a rischio di esclusione sociale</t>
  </si>
  <si>
    <t>Interventi per gli anziani</t>
  </si>
  <si>
    <t>Interventi per la disabilità</t>
  </si>
  <si>
    <t>Interventi per l'infanzia e i minori e per asili nido</t>
  </si>
  <si>
    <t>Soccorso civile</t>
  </si>
  <si>
    <t>TOTALE MISSIONE 11</t>
  </si>
  <si>
    <r>
      <t xml:space="preserve">Politica regionale unitaria per il soccorso e la protezione civile 
</t>
    </r>
    <r>
      <rPr>
        <b/>
        <i/>
        <sz val="56"/>
        <rFont val="Calibri"/>
        <family val="2"/>
      </rPr>
      <t>(solo per le Regioni)</t>
    </r>
  </si>
  <si>
    <r>
      <t xml:space="preserve">Politica regionale unitaria per il soccorso e la protezione civile </t>
    </r>
    <r>
      <rPr>
        <b/>
        <i/>
        <sz val="56"/>
        <rFont val="Calibri"/>
        <family val="2"/>
      </rPr>
      <t>(solo per le Regioni)</t>
    </r>
  </si>
  <si>
    <t>Interventi a seguito di calamità naturali</t>
  </si>
  <si>
    <t>Sistema di protezione civile</t>
  </si>
  <si>
    <t>Trasporti e diritto alla mobilità</t>
  </si>
  <si>
    <t>TOTALE MISSIONE 10</t>
  </si>
  <si>
    <r>
      <t xml:space="preserve">Politica regionale unitaria per i trasporti e il diritto alla mobilità 
</t>
    </r>
    <r>
      <rPr>
        <b/>
        <i/>
        <sz val="56"/>
        <rFont val="Calibri"/>
        <family val="2"/>
      </rPr>
      <t>(solo per le Regioni)</t>
    </r>
  </si>
  <si>
    <r>
      <t xml:space="preserve">Politica regionale unitaria per i trasporti e il diritto alla mobilità </t>
    </r>
    <r>
      <rPr>
        <b/>
        <i/>
        <sz val="56"/>
        <rFont val="Calibri"/>
        <family val="2"/>
      </rPr>
      <t>(solo per le Regioni)</t>
    </r>
  </si>
  <si>
    <t>Viabilità e infrastrutture stradali</t>
  </si>
  <si>
    <t xml:space="preserve">Altre modalità di trasporto </t>
  </si>
  <si>
    <t xml:space="preserve">1004 </t>
  </si>
  <si>
    <t>Trasporto per vie d'acqua</t>
  </si>
  <si>
    <t xml:space="preserve">Trasporto pubblico locale </t>
  </si>
  <si>
    <t>Trasporto ferroviario</t>
  </si>
  <si>
    <t xml:space="preserve">Trasporto ferroviario </t>
  </si>
  <si>
    <t>1001</t>
  </si>
  <si>
    <t>Sviluppo sostenibile e tutela del territorio e dell'ambiente</t>
  </si>
  <si>
    <t>TOTALE MISSIONE 09</t>
  </si>
  <si>
    <r>
      <t xml:space="preserve">Politica regionale unitaria per lo sviluppo sostenibile e la tutela del territorio e l'ambiente
</t>
    </r>
    <r>
      <rPr>
        <b/>
        <i/>
        <sz val="56"/>
        <rFont val="Calibri"/>
        <family val="2"/>
      </rPr>
      <t xml:space="preserve"> (solo per le Regioni)</t>
    </r>
  </si>
  <si>
    <r>
      <t xml:space="preserve">Politica regionale unitaria per lo sviluppo sostenibile e la tutela del territorio e l'ambiente </t>
    </r>
    <r>
      <rPr>
        <b/>
        <i/>
        <sz val="56"/>
        <rFont val="Calibri"/>
        <family val="2"/>
      </rPr>
      <t>(solo per le Regioni)</t>
    </r>
  </si>
  <si>
    <t>0909</t>
  </si>
  <si>
    <t>Qualità dell'aria e riduzione dell'inquinamento</t>
  </si>
  <si>
    <t>0908</t>
  </si>
  <si>
    <t>Sviluppo sostenibile territorio montano piccoli Comuni</t>
  </si>
  <si>
    <t>0907</t>
  </si>
  <si>
    <t>Tutela e valorizzazione delle risorse idriche</t>
  </si>
  <si>
    <t>0906</t>
  </si>
  <si>
    <t>Aree protette, parchi naturali, protezione naturalistica e forestazione</t>
  </si>
  <si>
    <t>0905</t>
  </si>
  <si>
    <t>Servizio idrico integrato</t>
  </si>
  <si>
    <t>0904</t>
  </si>
  <si>
    <t>Rifiuti</t>
  </si>
  <si>
    <t>0903</t>
  </si>
  <si>
    <t xml:space="preserve">Tutela, valorizzazione e recupero ambientale </t>
  </si>
  <si>
    <t xml:space="preserve"> Tutela, valorizzazione e recupero ambientale </t>
  </si>
  <si>
    <t>0902</t>
  </si>
  <si>
    <t>Difesa del suolo</t>
  </si>
  <si>
    <t>0901</t>
  </si>
  <si>
    <t>Assetto del territorio ed edilizia abitativa</t>
  </si>
  <si>
    <t>TOTALE MISSIONE 08</t>
  </si>
  <si>
    <r>
      <t xml:space="preserve">Politica regionale  unitaria per l'assetto del territorio e l'edilizia abitativa </t>
    </r>
    <r>
      <rPr>
        <b/>
        <i/>
        <sz val="56"/>
        <rFont val="Calibri"/>
        <family val="2"/>
      </rPr>
      <t>(solo per le Regioni)</t>
    </r>
  </si>
  <si>
    <t>0803</t>
  </si>
  <si>
    <t>Edilizia residenziale pubblica e locale e piani di edilizia economico-popolare</t>
  </si>
  <si>
    <t>0802</t>
  </si>
  <si>
    <t>Urbanistica e assetto del territorio</t>
  </si>
  <si>
    <t>Urbanistica e  assetto del territorio</t>
  </si>
  <si>
    <t>0801</t>
  </si>
  <si>
    <t>Turismo</t>
  </si>
  <si>
    <t>TOTALE MISSIONE 07</t>
  </si>
  <si>
    <t>Politica regionale unitaria per il turismo (solo per le Regioni)</t>
  </si>
  <si>
    <r>
      <t xml:space="preserve">Politica regionale unitaria per il turismo 
</t>
    </r>
    <r>
      <rPr>
        <b/>
        <i/>
        <sz val="56"/>
        <rFont val="Calibri"/>
        <family val="2"/>
      </rPr>
      <t>(solo per le Regioni)</t>
    </r>
  </si>
  <si>
    <t>0702</t>
  </si>
  <si>
    <t>Sviluppo e valorizzazione del turismo</t>
  </si>
  <si>
    <t>0701</t>
  </si>
  <si>
    <t>Politiche giovanili, sport e tempo libero</t>
  </si>
  <si>
    <t>TOTALE MISSIONE 06</t>
  </si>
  <si>
    <t>Politica regionale unitaria per i giovani, lo sport e il tempo libero (solo per le Regioni)</t>
  </si>
  <si>
    <r>
      <t xml:space="preserve">Politica regionale unitaria per i giovani, lo sport e il tempo libero </t>
    </r>
    <r>
      <rPr>
        <b/>
        <i/>
        <sz val="56"/>
        <rFont val="Calibri"/>
        <family val="2"/>
      </rPr>
      <t>(solo per le Regioni)</t>
    </r>
  </si>
  <si>
    <t>0603</t>
  </si>
  <si>
    <t>Giovani</t>
  </si>
  <si>
    <t xml:space="preserve">02 </t>
  </si>
  <si>
    <t xml:space="preserve">0602 </t>
  </si>
  <si>
    <t>Sport e tempo libero</t>
  </si>
  <si>
    <t xml:space="preserve">0601 </t>
  </si>
  <si>
    <t>Tutela e valorizzazione dei beni e delle attività culturali</t>
  </si>
  <si>
    <t>TOTALE MISSIONE 05</t>
  </si>
  <si>
    <r>
      <t xml:space="preserve">Politica regionale unitaria per la tutela dei beni e delle attività culturali </t>
    </r>
    <r>
      <rPr>
        <b/>
        <i/>
        <sz val="56"/>
        <rFont val="Calibri"/>
        <family val="2"/>
      </rPr>
      <t>(solo per le Regioni)</t>
    </r>
  </si>
  <si>
    <t>0503</t>
  </si>
  <si>
    <t>Attività culturali e interventi diversi nel settore culturale</t>
  </si>
  <si>
    <t>0502</t>
  </si>
  <si>
    <t>Valorizzazione dei beni di interesse storico</t>
  </si>
  <si>
    <t>0501</t>
  </si>
  <si>
    <t>Istruzione e diritto allo studio</t>
  </si>
  <si>
    <t>TOTALE MISSIONE 04</t>
  </si>
  <si>
    <t>Politica regionale unitaria per l'istruzione e il diritto allo studio (solo per le Regioni)</t>
  </si>
  <si>
    <r>
      <t xml:space="preserve">Politica regionale unitaria per l'istruzione e il diritto allo studio </t>
    </r>
    <r>
      <rPr>
        <b/>
        <i/>
        <sz val="56"/>
        <rFont val="Calibri"/>
        <family val="2"/>
      </rPr>
      <t>(solo per le Regioni)</t>
    </r>
  </si>
  <si>
    <t>0408</t>
  </si>
  <si>
    <t>Diritto allo studio</t>
  </si>
  <si>
    <t xml:space="preserve">0407 </t>
  </si>
  <si>
    <t>Servizi ausiliari all’istruzione</t>
  </si>
  <si>
    <t xml:space="preserve">06 </t>
  </si>
  <si>
    <t xml:space="preserve">0406 </t>
  </si>
  <si>
    <t>Istruzione tecnica superiore</t>
  </si>
  <si>
    <t xml:space="preserve">05 </t>
  </si>
  <si>
    <t xml:space="preserve">0405 </t>
  </si>
  <si>
    <t>Istruzione universitaria</t>
  </si>
  <si>
    <t xml:space="preserve">0404 </t>
  </si>
  <si>
    <r>
      <t xml:space="preserve">Edilizia scolastica 
</t>
    </r>
    <r>
      <rPr>
        <b/>
        <i/>
        <sz val="56"/>
        <rFont val="Calibri"/>
        <family val="2"/>
      </rPr>
      <t>(solo per le Regioni)</t>
    </r>
  </si>
  <si>
    <t>0403</t>
  </si>
  <si>
    <t>Altri ordini di istruzione non universitaria</t>
  </si>
  <si>
    <t>0402</t>
  </si>
  <si>
    <t xml:space="preserve"> Istruzione prescolastica</t>
  </si>
  <si>
    <t>0401</t>
  </si>
  <si>
    <t>Ordine pubblico e sicurezza</t>
  </si>
  <si>
    <t>TOTALE MISSIONE 03</t>
  </si>
  <si>
    <t>Politica regionale unitaria per l'ordine pubblico e la sicurezza (solo per le Regioni)</t>
  </si>
  <si>
    <r>
      <t xml:space="preserve">Politica regionale unitaria per l'ordine pubblico e la sicurezza </t>
    </r>
    <r>
      <rPr>
        <b/>
        <i/>
        <sz val="56"/>
        <rFont val="Calibri"/>
        <family val="2"/>
      </rPr>
      <t>(solo per le Regioni)</t>
    </r>
  </si>
  <si>
    <t>0303</t>
  </si>
  <si>
    <t>Sistema integrato di sicurezza urbana</t>
  </si>
  <si>
    <t xml:space="preserve">0302 </t>
  </si>
  <si>
    <t>Polizia locale e amministrativa</t>
  </si>
  <si>
    <t>0301</t>
  </si>
  <si>
    <t>Giustizia</t>
  </si>
  <si>
    <t>TOTALE MISSIONE 02</t>
  </si>
  <si>
    <t>Politica regionale unitaria per la giustizia (solo per le Regioni)</t>
  </si>
  <si>
    <r>
      <t xml:space="preserve">Politica regionale unitaria per la giustizia </t>
    </r>
    <r>
      <rPr>
        <b/>
        <i/>
        <sz val="56"/>
        <rFont val="Calibri"/>
        <family val="2"/>
      </rPr>
      <t>(solo per le Regioni)</t>
    </r>
  </si>
  <si>
    <t>0203</t>
  </si>
  <si>
    <t>Casa circondariale e altri servizi</t>
  </si>
  <si>
    <t>0202</t>
  </si>
  <si>
    <t>Uffici giudiziari</t>
  </si>
  <si>
    <t>0201</t>
  </si>
  <si>
    <t xml:space="preserve">Servizi istituzionali, generali e di gestione </t>
  </si>
  <si>
    <t>TOTALE MISSIONE 01</t>
  </si>
  <si>
    <r>
      <t>Politica regionale unitaria per i servizi istituzionali, generali e di gestione</t>
    </r>
    <r>
      <rPr>
        <b/>
        <i/>
        <sz val="56"/>
        <rFont val="Calibri"/>
        <family val="2"/>
      </rPr>
      <t xml:space="preserve"> (solo per le Regioni)</t>
    </r>
  </si>
  <si>
    <r>
      <t xml:space="preserve">Politica regionale unitaria per i servizi istituzionali, generali e di gestione </t>
    </r>
    <r>
      <rPr>
        <b/>
        <i/>
        <sz val="56"/>
        <rFont val="Calibri"/>
        <family val="2"/>
      </rPr>
      <t>(solo per le Regioni)</t>
    </r>
  </si>
  <si>
    <t>0112</t>
  </si>
  <si>
    <t>Altri servizi generali</t>
  </si>
  <si>
    <t>0111</t>
  </si>
  <si>
    <t>Risorse umane</t>
  </si>
  <si>
    <t>0110</t>
  </si>
  <si>
    <t xml:space="preserve"> Assistenza tecnico-amministrativa agli enti locali</t>
  </si>
  <si>
    <t>0109</t>
  </si>
  <si>
    <t xml:space="preserve"> Statistica e sistemi informativi</t>
  </si>
  <si>
    <t>0108</t>
  </si>
  <si>
    <t xml:space="preserve">Elezioni e consultazioni popolari - Anagrafe e stato civile  </t>
  </si>
  <si>
    <t>0107</t>
  </si>
  <si>
    <t>Ufficio tecnico</t>
  </si>
  <si>
    <t>0106</t>
  </si>
  <si>
    <t>Gestione dei beni demaniali e patrimoniali</t>
  </si>
  <si>
    <t>0105</t>
  </si>
  <si>
    <t>Gestione delle entrate tributarie e servizi fiscali</t>
  </si>
  <si>
    <t>0104</t>
  </si>
  <si>
    <t xml:space="preserve">Gestione economica, finanziaria,  programmazione, provveditorato </t>
  </si>
  <si>
    <t>Gestione economica, finanziaria,  programmazione, provveditorato</t>
  </si>
  <si>
    <t>0103</t>
  </si>
  <si>
    <t xml:space="preserve">Segreteria generale </t>
  </si>
  <si>
    <t>0102</t>
  </si>
  <si>
    <t>Organi istituzionali</t>
  </si>
  <si>
    <t>0101</t>
  </si>
  <si>
    <t>MISSIONE, PROGRAMMA, TITOLO</t>
  </si>
  <si>
    <r>
      <rPr>
        <b/>
        <sz val="72"/>
        <color indexed="10"/>
        <rFont val="Calibri"/>
        <family val="2"/>
      </rPr>
      <t xml:space="preserve"> </t>
    </r>
    <r>
      <rPr>
        <b/>
        <sz val="72"/>
        <rFont val="Calibri"/>
        <family val="2"/>
      </rPr>
      <t xml:space="preserve"> Bilancio di previsione 2020-2021-2022- SPESA  -  Deliberazione  Ufficio di Presidenza riaccertamento febbraio 2020</t>
    </r>
  </si>
  <si>
    <t>TOTALE GENERALE FPV SPESA</t>
  </si>
  <si>
    <t xml:space="preserve">fondo pluriennale vincolato </t>
  </si>
  <si>
    <t xml:space="preserve">TOTALE MISSIONE </t>
  </si>
  <si>
    <t>fondo pluriennale vincolato</t>
  </si>
  <si>
    <t xml:space="preserve">Titolo </t>
  </si>
  <si>
    <t>Spese in conto capittale</t>
  </si>
  <si>
    <t>in diminuzione</t>
  </si>
  <si>
    <t>in aumento</t>
  </si>
  <si>
    <t>PREVISIONE AGGIORNATA  - ESERCIZIO 2020</t>
  </si>
  <si>
    <t>VARIAZIONI SOLO COMPETENZA</t>
  </si>
  <si>
    <t>PREVISIONE INZIALE                Esercizio 2020</t>
  </si>
  <si>
    <t>FPV SPESA 2020 BILANCIO DI PREVISIONE</t>
  </si>
  <si>
    <t xml:space="preserve"> Allegato  delibera di variazione del  del fondo pluriennale vincolato di spesa anno 2020</t>
  </si>
  <si>
    <t>Aggiornamento residui attivi da trasmettere al Tesoriere  relativi al Bilancio di previsione 2020 (riaccertamento ordinario) - Delibera Ufficio di presidenza febbraio 2020</t>
  </si>
  <si>
    <t>AGGIORNAMENTO RESIDUI ATTIVI PRESUNTI BILANCIO DI PREVISIONE 2020  (Ante riaccertamento ordinario)</t>
  </si>
  <si>
    <r>
      <t xml:space="preserve">Tipologia 103: Tributi devoluti e regolati alle autonomie speciali
</t>
    </r>
    <r>
      <rPr>
        <i/>
        <sz val="10"/>
        <rFont val="Calibri"/>
        <family val="2"/>
      </rPr>
      <t>(solo per le Regioni)</t>
    </r>
  </si>
  <si>
    <r>
      <t xml:space="preserve">Tipologia 302: Fondi perequativi  dalla Regione o Provincia autonoma </t>
    </r>
    <r>
      <rPr>
        <b/>
        <i/>
        <sz val="10"/>
        <rFont val="Calibri"/>
        <family val="2"/>
      </rPr>
      <t>(solo per Enti locali)</t>
    </r>
  </si>
  <si>
    <t>diff</t>
  </si>
  <si>
    <t>Aggiornamento residui passivi da trasmettere al Tesoriere  relativi al Bilancio di previsione 2020 (riaccertamento ordinario) - Delibera Ufficio di presidenza febbraio 2020</t>
  </si>
  <si>
    <t>RESIDUI PASSIVI PRESUNTI BILANCIO DI PREVISIONE DELIBERA CONSIGLIO 103 DEL 21.12.2016</t>
  </si>
  <si>
    <t>AGGIORNAMENTO RESIDUI PASSIVI PRESUNTI BILANCIO DI PREVISIONE 2020  (post riaccertamento ordinario)</t>
  </si>
  <si>
    <r>
      <t xml:space="preserve">Politica regionale unitaria per i servizi istituzionali, generali e di gestione </t>
    </r>
    <r>
      <rPr>
        <b/>
        <i/>
        <sz val="10"/>
        <rFont val="Calibri"/>
        <family val="2"/>
      </rPr>
      <t>(solo per le Regioni)</t>
    </r>
  </si>
  <si>
    <r>
      <t>Politica regionale unitaria per i servizi istituzionali, generali e di gestione</t>
    </r>
    <r>
      <rPr>
        <b/>
        <i/>
        <sz val="10"/>
        <rFont val="Calibri"/>
        <family val="2"/>
      </rPr>
      <t xml:space="preserve"> (solo per le Regioni)</t>
    </r>
  </si>
  <si>
    <t>0,00</t>
  </si>
  <si>
    <r>
      <t xml:space="preserve">Politica regionale unitaria per la giustizia </t>
    </r>
    <r>
      <rPr>
        <b/>
        <i/>
        <sz val="10"/>
        <rFont val="Calibri"/>
        <family val="2"/>
      </rPr>
      <t>(solo per le Regioni)</t>
    </r>
  </si>
  <si>
    <r>
      <t xml:space="preserve">Politica regionale unitaria per l'ordine pubblico e la sicurezza </t>
    </r>
    <r>
      <rPr>
        <b/>
        <i/>
        <sz val="10"/>
        <rFont val="Calibri"/>
        <family val="2"/>
      </rPr>
      <t>(solo per le Regioni)</t>
    </r>
  </si>
  <si>
    <r>
      <t xml:space="preserve">Edilizia scolastica 
</t>
    </r>
    <r>
      <rPr>
        <b/>
        <i/>
        <sz val="10"/>
        <rFont val="Calibri"/>
        <family val="2"/>
      </rPr>
      <t>(solo per le Regioni)</t>
    </r>
  </si>
  <si>
    <r>
      <t xml:space="preserve">Politica regionale unitaria per l'istruzione e il diritto allo studio </t>
    </r>
    <r>
      <rPr>
        <b/>
        <i/>
        <sz val="10"/>
        <rFont val="Calibri"/>
        <family val="2"/>
      </rPr>
      <t>(solo per le Regioni)</t>
    </r>
  </si>
  <si>
    <r>
      <t xml:space="preserve">Politica regionale unitaria per la tutela dei beni e delle attività culturali </t>
    </r>
    <r>
      <rPr>
        <b/>
        <i/>
        <sz val="10"/>
        <rFont val="Calibri"/>
        <family val="2"/>
      </rPr>
      <t>(solo per le Regioni)</t>
    </r>
  </si>
  <si>
    <r>
      <t xml:space="preserve">Politica regionale unitaria per i giovani, lo sport e il tempo libero </t>
    </r>
    <r>
      <rPr>
        <b/>
        <i/>
        <sz val="10"/>
        <rFont val="Calibri"/>
        <family val="2"/>
      </rPr>
      <t>(solo per le Regioni)</t>
    </r>
  </si>
  <si>
    <r>
      <t xml:space="preserve">Politica regionale unitaria per il turismo 
</t>
    </r>
    <r>
      <rPr>
        <b/>
        <i/>
        <sz val="10"/>
        <rFont val="Calibri"/>
        <family val="2"/>
      </rPr>
      <t>(solo per le Regioni)</t>
    </r>
  </si>
  <si>
    <r>
      <t xml:space="preserve">Urbanistica e </t>
    </r>
    <r>
      <rPr>
        <b/>
        <sz val="10"/>
        <rFont val="Calibri"/>
        <family val="2"/>
      </rPr>
      <t xml:space="preserve"> assetto del territorio</t>
    </r>
  </si>
  <si>
    <r>
      <t>Urbanistica e</t>
    </r>
    <r>
      <rPr>
        <b/>
        <sz val="10"/>
        <rFont val="Calibri"/>
        <family val="2"/>
      </rPr>
      <t xml:space="preserve"> assetto del territorio</t>
    </r>
  </si>
  <si>
    <r>
      <t xml:space="preserve">Politica regionale  unitaria per l'assetto del territorio e l'edilizia abitativa </t>
    </r>
    <r>
      <rPr>
        <b/>
        <i/>
        <sz val="10"/>
        <rFont val="Calibri"/>
        <family val="2"/>
      </rPr>
      <t>(solo per le Regioni)</t>
    </r>
  </si>
  <si>
    <r>
      <t xml:space="preserve">Politica regionale unitaria per lo sviluppo sostenibile e la tutela del territorio e l'ambiente </t>
    </r>
    <r>
      <rPr>
        <b/>
        <i/>
        <sz val="10"/>
        <rFont val="Calibri"/>
        <family val="2"/>
      </rPr>
      <t>(solo per le Regioni)</t>
    </r>
  </si>
  <si>
    <r>
      <t xml:space="preserve">Politica regionale unitaria per lo sviluppo sostenibile e la tutela del territorio e l'ambiente
</t>
    </r>
    <r>
      <rPr>
        <b/>
        <i/>
        <sz val="10"/>
        <rFont val="Calibri"/>
        <family val="2"/>
      </rPr>
      <t xml:space="preserve"> (solo per le Regioni)</t>
    </r>
  </si>
  <si>
    <r>
      <t xml:space="preserve">Politica regionale unitaria per i trasporti e il diritto alla mobilità </t>
    </r>
    <r>
      <rPr>
        <b/>
        <i/>
        <sz val="10"/>
        <rFont val="Calibri"/>
        <family val="2"/>
      </rPr>
      <t>(solo per le Regioni)</t>
    </r>
  </si>
  <si>
    <r>
      <t xml:space="preserve">Politica regionale unitaria per i trasporti e il diritto alla mobilità 
</t>
    </r>
    <r>
      <rPr>
        <b/>
        <i/>
        <sz val="10"/>
        <rFont val="Calibri"/>
        <family val="2"/>
      </rPr>
      <t>(solo per le Regioni)</t>
    </r>
  </si>
  <si>
    <r>
      <t xml:space="preserve">Politica regionale unitaria per il soccorso e la protezione civile </t>
    </r>
    <r>
      <rPr>
        <b/>
        <i/>
        <sz val="10"/>
        <rFont val="Calibri"/>
        <family val="2"/>
      </rPr>
      <t>(solo per le Regioni)</t>
    </r>
  </si>
  <si>
    <r>
      <t xml:space="preserve">Politica regionale unitaria per il soccorso e la protezione civile 
</t>
    </r>
    <r>
      <rPr>
        <b/>
        <i/>
        <sz val="10"/>
        <rFont val="Calibri"/>
        <family val="2"/>
      </rPr>
      <t>(solo per le Regioni)</t>
    </r>
  </si>
  <si>
    <r>
      <t>Interventi</t>
    </r>
    <r>
      <rPr>
        <b/>
        <sz val="10"/>
        <rFont val="Calibri"/>
        <family val="2"/>
      </rPr>
      <t xml:space="preserve"> per le famiglie</t>
    </r>
  </si>
  <si>
    <r>
      <t xml:space="preserve">Politica regionale unitaria per i diritti sociali e la famiglia </t>
    </r>
    <r>
      <rPr>
        <b/>
        <i/>
        <sz val="10"/>
        <rFont val="Calibri"/>
        <family val="2"/>
      </rPr>
      <t>(solo per le Regioni)</t>
    </r>
  </si>
  <si>
    <r>
      <t xml:space="preserve">Politica regionale unitaria per la tutela  della salute </t>
    </r>
    <r>
      <rPr>
        <b/>
        <i/>
        <sz val="10"/>
        <rFont val="Calibri"/>
        <family val="2"/>
      </rPr>
      <t>(solo per le Regioni)</t>
    </r>
  </si>
  <si>
    <r>
      <t xml:space="preserve">Politica regionale unitaria per la tutela  della salute 
</t>
    </r>
    <r>
      <rPr>
        <b/>
        <i/>
        <sz val="10"/>
        <rFont val="Calibri"/>
        <family val="2"/>
      </rPr>
      <t>(solo per le Regioni)</t>
    </r>
  </si>
  <si>
    <r>
      <t xml:space="preserve">Politica regionale unitaria per lo sviluppo economico e la competitività 
</t>
    </r>
    <r>
      <rPr>
        <b/>
        <i/>
        <sz val="10"/>
        <rFont val="Calibri"/>
        <family val="2"/>
      </rPr>
      <t>(solo per le Regioni)</t>
    </r>
  </si>
  <si>
    <r>
      <t xml:space="preserve">Politica regionale unitaria per il lavoro e la formazione professionale </t>
    </r>
    <r>
      <rPr>
        <b/>
        <i/>
        <sz val="10"/>
        <rFont val="Calibri"/>
        <family val="2"/>
      </rPr>
      <t>(solo per le Regioni)</t>
    </r>
  </si>
  <si>
    <r>
      <t xml:space="preserve">Politica regionale unitaria per il lavoro e la formazione professionale 
</t>
    </r>
    <r>
      <rPr>
        <b/>
        <i/>
        <sz val="10"/>
        <rFont val="Calibri"/>
        <family val="2"/>
      </rPr>
      <t>(solo per le Regioni)</t>
    </r>
  </si>
  <si>
    <r>
      <t xml:space="preserve">Politica regionale unitaria per l'agricoltura, i sistemi agroalimentari, la caccia e la pesca 
</t>
    </r>
    <r>
      <rPr>
        <b/>
        <i/>
        <sz val="10"/>
        <rFont val="Calibri"/>
        <family val="2"/>
      </rPr>
      <t>(solo per le Regioni)</t>
    </r>
  </si>
  <si>
    <r>
      <t xml:space="preserve">Politica regionale unitaria per l'energia e la diversificazione delle fonti energetiche 
</t>
    </r>
    <r>
      <rPr>
        <b/>
        <i/>
        <sz val="10"/>
        <rFont val="Calibri"/>
        <family val="2"/>
      </rPr>
      <t>(solo per le Regioni)</t>
    </r>
  </si>
  <si>
    <r>
      <t xml:space="preserve">Politica regionale unitaria per le relazioni con le altre autonomie territoriali e locali 
</t>
    </r>
    <r>
      <rPr>
        <b/>
        <i/>
        <sz val="10"/>
        <rFont val="Calibri"/>
        <family val="2"/>
      </rPr>
      <t>(solo per le Regioni)</t>
    </r>
  </si>
  <si>
    <r>
      <t xml:space="preserve">Cooperazione territoriale 
</t>
    </r>
    <r>
      <rPr>
        <b/>
        <i/>
        <sz val="10"/>
        <rFont val="Calibri"/>
        <family val="2"/>
      </rPr>
      <t>(solo per le Regioni)</t>
    </r>
  </si>
  <si>
    <t>Diff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</si>
</sst>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410]mmmm\-yy;@"/>
    <numFmt numFmtId="166" formatCode="#,##0.00_ ;\-#,##0.00\ "/>
  </numFmts>
  <fonts count="54" x14ac:knownFonts="1">
    <font>
      <sz val="10"/>
      <name val="Arial"/>
    </font>
    <font>
      <sz val="11"/>
      <color theme="1"/>
      <name val="Calibri"/>
      <family val="2"/>
      <scheme val="minor"/>
    </font>
    <font>
      <sz val="11"/>
      <color theme="1"/>
      <name val="Calibri"/>
      <family val="2"/>
      <scheme val="minor"/>
    </font>
    <font>
      <sz val="10"/>
      <name val="Arial"/>
      <family val="2"/>
    </font>
    <font>
      <b/>
      <sz val="28"/>
      <name val="Calibri"/>
      <family val="2"/>
      <scheme val="minor"/>
    </font>
    <font>
      <sz val="28"/>
      <name val="Calibri"/>
      <family val="2"/>
      <scheme val="minor"/>
    </font>
    <font>
      <sz val="10"/>
      <name val="Arial"/>
      <family val="2"/>
    </font>
    <font>
      <u/>
      <sz val="28"/>
      <name val="Calibri"/>
      <family val="2"/>
      <scheme val="minor"/>
    </font>
    <font>
      <sz val="10"/>
      <name val="Arial"/>
    </font>
    <font>
      <b/>
      <sz val="28"/>
      <name val="Calibri"/>
      <family val="2"/>
    </font>
    <font>
      <sz val="24"/>
      <name val="Calibri"/>
      <family val="2"/>
      <scheme val="minor"/>
    </font>
    <font>
      <sz val="24"/>
      <name val="Calibri"/>
      <family val="2"/>
    </font>
    <font>
      <sz val="10"/>
      <color rgb="FFFF0000"/>
      <name val="Arial"/>
      <family val="2"/>
    </font>
    <font>
      <sz val="20"/>
      <name val="Arial"/>
      <family val="2"/>
    </font>
    <font>
      <sz val="22"/>
      <name val="Arial"/>
      <family val="2"/>
    </font>
    <font>
      <sz val="48"/>
      <color theme="1"/>
      <name val="Calibri"/>
      <family val="2"/>
      <scheme val="minor"/>
    </font>
    <font>
      <b/>
      <sz val="48"/>
      <color theme="1"/>
      <name val="Calibri"/>
      <family val="2"/>
      <scheme val="minor"/>
    </font>
    <font>
      <b/>
      <sz val="48"/>
      <name val="Calibri"/>
      <family val="2"/>
    </font>
    <font>
      <sz val="48"/>
      <name val="Calibri"/>
      <family val="2"/>
    </font>
    <font>
      <sz val="72"/>
      <color rgb="FF000000"/>
      <name val="Arial"/>
      <family val="2"/>
    </font>
    <font>
      <b/>
      <i/>
      <sz val="48"/>
      <name val="Calibri"/>
      <family val="2"/>
    </font>
    <font>
      <i/>
      <sz val="48"/>
      <name val="Calibri"/>
      <family val="2"/>
    </font>
    <font>
      <sz val="48"/>
      <color indexed="8"/>
      <name val="Calibri"/>
      <family val="2"/>
    </font>
    <font>
      <b/>
      <sz val="48"/>
      <color indexed="8"/>
      <name val="Calibri"/>
      <family val="2"/>
    </font>
    <font>
      <b/>
      <sz val="72"/>
      <name val="Calibri"/>
      <family val="2"/>
    </font>
    <font>
      <b/>
      <sz val="55"/>
      <name val="Calibri"/>
      <family val="2"/>
      <scheme val="minor"/>
    </font>
    <font>
      <b/>
      <sz val="48"/>
      <name val="Times New Roman"/>
      <family val="1"/>
    </font>
    <font>
      <sz val="56"/>
      <name val="Calibri"/>
      <family val="2"/>
    </font>
    <font>
      <i/>
      <sz val="56"/>
      <name val="Calibri"/>
      <family val="2"/>
    </font>
    <font>
      <b/>
      <sz val="56"/>
      <name val="Calibri"/>
      <family val="2"/>
    </font>
    <font>
      <b/>
      <i/>
      <sz val="48"/>
      <color theme="1"/>
      <name val="Calibri"/>
      <family val="2"/>
      <scheme val="minor"/>
    </font>
    <font>
      <sz val="56"/>
      <color theme="1"/>
      <name val="Calibri"/>
      <family val="2"/>
      <scheme val="minor"/>
    </font>
    <font>
      <b/>
      <i/>
      <sz val="56"/>
      <name val="Calibri"/>
      <family val="2"/>
    </font>
    <font>
      <b/>
      <sz val="56"/>
      <color indexed="8"/>
      <name val="Calibri"/>
      <family val="2"/>
    </font>
    <font>
      <b/>
      <sz val="56"/>
      <color theme="1"/>
      <name val="Calibri"/>
      <family val="2"/>
    </font>
    <font>
      <b/>
      <sz val="72"/>
      <color indexed="10"/>
      <name val="Calibri"/>
      <family val="2"/>
    </font>
    <font>
      <sz val="16"/>
      <name val="Calibri"/>
      <family val="2"/>
    </font>
    <font>
      <b/>
      <sz val="16"/>
      <name val="Calibri"/>
      <family val="2"/>
    </font>
    <font>
      <b/>
      <i/>
      <sz val="16"/>
      <name val="Calibri"/>
      <family val="2"/>
    </font>
    <font>
      <i/>
      <sz val="16"/>
      <name val="Calibri"/>
      <family val="2"/>
    </font>
    <font>
      <strike/>
      <sz val="16"/>
      <name val="Calibri"/>
      <family val="2"/>
    </font>
    <font>
      <b/>
      <sz val="22"/>
      <name val="Calibri"/>
      <family val="2"/>
    </font>
    <font>
      <sz val="22"/>
      <color theme="1"/>
      <name val="Calibri"/>
      <family val="2"/>
      <scheme val="minor"/>
    </font>
    <font>
      <b/>
      <sz val="16"/>
      <color indexed="8"/>
      <name val="Times New Roman"/>
      <family val="1"/>
    </font>
    <font>
      <b/>
      <sz val="20"/>
      <color indexed="8"/>
      <name val="Calibri"/>
      <family val="2"/>
      <scheme val="minor"/>
    </font>
    <font>
      <b/>
      <i/>
      <sz val="16"/>
      <name val="Times New Roman"/>
      <family val="1"/>
    </font>
    <font>
      <sz val="10"/>
      <name val="Calibri"/>
      <family val="2"/>
    </font>
    <font>
      <b/>
      <sz val="10"/>
      <name val="Calibri"/>
      <family val="2"/>
    </font>
    <font>
      <sz val="10"/>
      <color indexed="8"/>
      <name val="Calibri"/>
      <family val="2"/>
    </font>
    <font>
      <b/>
      <i/>
      <sz val="10"/>
      <name val="Calibri"/>
      <family val="2"/>
    </font>
    <font>
      <i/>
      <sz val="10"/>
      <name val="Calibri"/>
      <family val="2"/>
    </font>
    <font>
      <sz val="11"/>
      <name val="Calibri"/>
      <family val="2"/>
    </font>
    <font>
      <b/>
      <sz val="10"/>
      <color indexed="8"/>
      <name val="Calibri"/>
      <family val="2"/>
    </font>
    <font>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style="double">
        <color indexed="64"/>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style="double">
        <color indexed="64"/>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double">
        <color indexed="64"/>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right style="double">
        <color indexed="64"/>
      </right>
      <top style="double">
        <color indexed="64"/>
      </top>
      <bottom/>
      <diagonal/>
    </border>
    <border>
      <left style="thin">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164" fontId="3" fillId="0" borderId="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 fillId="0" borderId="0"/>
    <xf numFmtId="0" fontId="6" fillId="0" borderId="0" applyNumberFormat="0" applyFont="0" applyFill="0" applyBorder="0" applyAlignment="0" applyProtection="0"/>
    <xf numFmtId="164" fontId="8" fillId="0" borderId="0" applyFont="0" applyFill="0" applyBorder="0" applyAlignment="0" applyProtection="0"/>
    <xf numFmtId="0" fontId="2" fillId="0" borderId="0"/>
    <xf numFmtId="43" fontId="2" fillId="0" borderId="0" applyFont="0" applyFill="0" applyBorder="0" applyAlignment="0" applyProtection="0"/>
  </cellStyleXfs>
  <cellXfs count="675">
    <xf numFmtId="0" fontId="0" fillId="0" borderId="0" xfId="0"/>
    <xf numFmtId="49" fontId="4" fillId="2" borderId="1" xfId="0" applyNumberFormat="1" applyFont="1" applyFill="1" applyBorder="1" applyAlignment="1">
      <alignment horizontal="center" vertical="center" wrapText="1"/>
    </xf>
    <xf numFmtId="0" fontId="5" fillId="0" borderId="0" xfId="0" applyFont="1" applyAlignment="1">
      <alignment horizontal="center"/>
    </xf>
    <xf numFmtId="0" fontId="5" fillId="3" borderId="2" xfId="0" applyFont="1" applyFill="1" applyBorder="1" applyAlignment="1">
      <alignment horizontal="center" vertical="center" wrapText="1"/>
    </xf>
    <xf numFmtId="0" fontId="5" fillId="3" borderId="0" xfId="0" applyFont="1" applyFill="1" applyAlignment="1">
      <alignment horizontal="center"/>
    </xf>
    <xf numFmtId="0" fontId="5" fillId="3" borderId="2" xfId="0" quotePrefix="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5" fillId="4" borderId="2" xfId="0" quotePrefix="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0" fontId="5" fillId="4" borderId="0" xfId="0" applyFont="1" applyFill="1" applyAlignment="1">
      <alignment horizontal="center"/>
    </xf>
    <xf numFmtId="164" fontId="5" fillId="4" borderId="0" xfId="1" applyFont="1" applyFill="1" applyAlignment="1">
      <alignment horizontal="center"/>
    </xf>
    <xf numFmtId="49" fontId="5" fillId="4" borderId="2" xfId="0" applyNumberFormat="1" applyFont="1" applyFill="1" applyBorder="1" applyAlignment="1">
      <alignment horizontal="center" vertical="center" wrapText="1"/>
    </xf>
    <xf numFmtId="49" fontId="5" fillId="4" borderId="0" xfId="0" applyNumberFormat="1" applyFont="1" applyFill="1" applyAlignment="1">
      <alignment horizontal="center"/>
    </xf>
    <xf numFmtId="49" fontId="5" fillId="0" borderId="0" xfId="0" applyNumberFormat="1" applyFont="1" applyAlignment="1">
      <alignment horizontal="center"/>
    </xf>
    <xf numFmtId="14" fontId="5" fillId="4" borderId="2" xfId="0" quotePrefix="1" applyNumberFormat="1" applyFont="1" applyFill="1" applyBorder="1" applyAlignment="1">
      <alignment horizontal="center" vertical="center" wrapText="1"/>
    </xf>
    <xf numFmtId="17" fontId="5" fillId="4" borderId="2" xfId="0" applyNumberFormat="1" applyFont="1" applyFill="1" applyBorder="1" applyAlignment="1">
      <alignment horizontal="center" vertical="center" wrapText="1"/>
    </xf>
    <xf numFmtId="17" fontId="5" fillId="4" borderId="2" xfId="0" quotePrefix="1"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164" fontId="4" fillId="2" borderId="1" xfId="1" applyFont="1" applyFill="1" applyBorder="1" applyAlignment="1">
      <alignment horizontal="center" vertical="center" wrapText="1"/>
    </xf>
    <xf numFmtId="164" fontId="5" fillId="0" borderId="0" xfId="1" applyFont="1" applyAlignment="1">
      <alignment horizontal="center"/>
    </xf>
    <xf numFmtId="165" fontId="5" fillId="3" borderId="2" xfId="0" quotePrefix="1" applyNumberFormat="1" applyFont="1" applyFill="1" applyBorder="1" applyAlignment="1">
      <alignment horizontal="center" vertical="center" wrapText="1"/>
    </xf>
    <xf numFmtId="164" fontId="5" fillId="4" borderId="2" xfId="1" applyFont="1" applyFill="1" applyBorder="1" applyAlignment="1">
      <alignment horizontal="center" vertical="center" wrapText="1"/>
    </xf>
    <xf numFmtId="164" fontId="5" fillId="3" borderId="2" xfId="1" applyFont="1" applyFill="1" applyBorder="1" applyAlignment="1">
      <alignment horizontal="center" vertical="center" wrapText="1"/>
    </xf>
    <xf numFmtId="4" fontId="5" fillId="4" borderId="2" xfId="0" applyNumberFormat="1" applyFont="1" applyFill="1" applyBorder="1" applyAlignment="1">
      <alignment horizontal="right" vertical="center" wrapText="1"/>
    </xf>
    <xf numFmtId="4" fontId="5" fillId="3" borderId="2" xfId="0" applyNumberFormat="1" applyFont="1" applyFill="1" applyBorder="1" applyAlignment="1">
      <alignment horizontal="right" vertical="center" wrapText="1"/>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7" fillId="4" borderId="0" xfId="0" applyFont="1" applyFill="1" applyAlignment="1">
      <alignment horizontal="center" vertical="center"/>
    </xf>
    <xf numFmtId="0" fontId="7" fillId="4" borderId="0" xfId="0" applyFont="1" applyFill="1" applyAlignment="1">
      <alignment horizontal="center"/>
    </xf>
    <xf numFmtId="14" fontId="5" fillId="3" borderId="2" xfId="0" applyNumberFormat="1" applyFont="1" applyFill="1" applyBorder="1" applyAlignment="1">
      <alignment horizontal="center" vertical="center" wrapText="1"/>
    </xf>
    <xf numFmtId="17" fontId="5" fillId="3" borderId="2" xfId="0" quotePrefix="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164" fontId="4" fillId="2" borderId="1" xfId="6"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10" fillId="4" borderId="2" xfId="6" applyFont="1" applyFill="1" applyBorder="1" applyAlignment="1">
      <alignment horizontal="right" vertical="center" wrapText="1"/>
    </xf>
    <xf numFmtId="49" fontId="11" fillId="4" borderId="1" xfId="0" applyNumberFormat="1" applyFont="1" applyFill="1" applyBorder="1" applyAlignment="1">
      <alignment horizontal="center" vertical="center" wrapText="1"/>
    </xf>
    <xf numFmtId="0" fontId="0" fillId="4" borderId="0" xfId="0" applyFill="1"/>
    <xf numFmtId="0" fontId="10" fillId="3" borderId="2" xfId="0" applyFont="1" applyFill="1" applyBorder="1" applyAlignment="1">
      <alignment horizontal="center" vertical="center" wrapText="1"/>
    </xf>
    <xf numFmtId="164" fontId="10" fillId="3" borderId="2" xfId="6" applyFont="1" applyFill="1" applyBorder="1" applyAlignment="1">
      <alignment horizontal="right" vertical="center" wrapText="1"/>
    </xf>
    <xf numFmtId="0" fontId="10" fillId="4" borderId="2" xfId="0" quotePrefix="1" applyFont="1" applyFill="1" applyBorder="1" applyAlignment="1">
      <alignment horizontal="center" vertical="center" wrapText="1"/>
    </xf>
    <xf numFmtId="0" fontId="12" fillId="4" borderId="0" xfId="0" applyFont="1" applyFill="1"/>
    <xf numFmtId="17" fontId="10" fillId="4" borderId="2" xfId="0" applyNumberFormat="1" applyFont="1" applyFill="1" applyBorder="1" applyAlignment="1">
      <alignment horizontal="center" vertical="center" wrapText="1"/>
    </xf>
    <xf numFmtId="164" fontId="3" fillId="4" borderId="0" xfId="6" applyFont="1" applyFill="1" applyAlignment="1">
      <alignment horizontal="right"/>
    </xf>
    <xf numFmtId="0" fontId="13" fillId="4" borderId="0" xfId="0" applyFont="1" applyFill="1"/>
    <xf numFmtId="164" fontId="14" fillId="4" borderId="0" xfId="6" applyFont="1" applyFill="1" applyAlignment="1">
      <alignment horizontal="right"/>
    </xf>
    <xf numFmtId="0" fontId="3" fillId="4" borderId="0" xfId="0" applyFont="1" applyFill="1"/>
    <xf numFmtId="164" fontId="0" fillId="0" borderId="0" xfId="6" applyFont="1" applyAlignment="1">
      <alignment horizontal="right"/>
    </xf>
    <xf numFmtId="164" fontId="0" fillId="0" borderId="0" xfId="1" applyFont="1" applyAlignment="1">
      <alignment horizontal="right"/>
    </xf>
    <xf numFmtId="164" fontId="3" fillId="4" borderId="0" xfId="1" applyFont="1" applyFill="1" applyAlignment="1">
      <alignment horizontal="right"/>
    </xf>
    <xf numFmtId="164" fontId="10" fillId="4" borderId="2" xfId="1" applyFont="1" applyFill="1" applyBorder="1" applyAlignment="1">
      <alignment horizontal="right" vertical="center" wrapText="1"/>
    </xf>
    <xf numFmtId="49" fontId="9" fillId="2" borderId="1" xfId="0" applyNumberFormat="1" applyFont="1" applyFill="1" applyBorder="1" applyAlignment="1">
      <alignment horizontal="center" vertical="center" wrapText="1"/>
    </xf>
    <xf numFmtId="0" fontId="15" fillId="4" borderId="0" xfId="7" applyFont="1" applyFill="1"/>
    <xf numFmtId="43" fontId="16" fillId="4" borderId="0" xfId="8" applyFont="1" applyFill="1"/>
    <xf numFmtId="0" fontId="15" fillId="4" borderId="0" xfId="7" applyFont="1" applyFill="1" applyAlignment="1">
      <alignment horizontal="center"/>
    </xf>
    <xf numFmtId="0" fontId="15" fillId="4" borderId="0" xfId="7" applyFont="1" applyFill="1" applyAlignment="1">
      <alignment horizontal="left" vertical="center" wrapText="1"/>
    </xf>
    <xf numFmtId="43" fontId="17" fillId="4" borderId="0" xfId="8" quotePrefix="1" applyFont="1" applyFill="1" applyBorder="1" applyAlignment="1">
      <alignment horizontal="left" vertical="top" wrapText="1"/>
    </xf>
    <xf numFmtId="0" fontId="18" fillId="4" borderId="0" xfId="7" quotePrefix="1" applyFont="1" applyFill="1" applyAlignment="1">
      <alignment horizontal="left" vertical="top" wrapText="1"/>
    </xf>
    <xf numFmtId="43" fontId="15" fillId="4" borderId="0" xfId="7" applyNumberFormat="1" applyFont="1" applyFill="1"/>
    <xf numFmtId="43" fontId="15" fillId="4" borderId="0" xfId="7" applyNumberFormat="1" applyFont="1" applyFill="1" applyAlignment="1">
      <alignment horizontal="left" vertical="center" wrapText="1"/>
    </xf>
    <xf numFmtId="4" fontId="19" fillId="0" borderId="0" xfId="7" applyNumberFormat="1" applyFont="1"/>
    <xf numFmtId="43" fontId="15" fillId="4" borderId="3" xfId="7" applyNumberFormat="1" applyFont="1" applyFill="1" applyBorder="1"/>
    <xf numFmtId="43" fontId="17" fillId="4" borderId="0" xfId="8" quotePrefix="1" applyFont="1" applyFill="1" applyBorder="1" applyAlignment="1">
      <alignment horizontal="left" vertical="center" wrapText="1"/>
    </xf>
    <xf numFmtId="0" fontId="18" fillId="4" borderId="0" xfId="7" quotePrefix="1" applyFont="1" applyFill="1" applyAlignment="1">
      <alignment horizontal="left" vertical="center" wrapText="1"/>
    </xf>
    <xf numFmtId="2" fontId="17" fillId="4" borderId="4" xfId="7" applyNumberFormat="1" applyFont="1" applyFill="1" applyBorder="1" applyAlignment="1">
      <alignment horizontal="center" wrapText="1"/>
    </xf>
    <xf numFmtId="43" fontId="17" fillId="4" borderId="4" xfId="8" applyFont="1" applyFill="1" applyBorder="1" applyAlignment="1">
      <alignment horizontal="center" wrapText="1"/>
    </xf>
    <xf numFmtId="2" fontId="17" fillId="4" borderId="5" xfId="7" applyNumberFormat="1" applyFont="1" applyFill="1" applyBorder="1" applyAlignment="1">
      <alignment horizontal="center" wrapText="1"/>
    </xf>
    <xf numFmtId="2" fontId="17" fillId="4" borderId="5" xfId="7" applyNumberFormat="1" applyFont="1" applyFill="1" applyBorder="1" applyAlignment="1">
      <alignment horizontal="left" vertical="center" wrapText="1"/>
    </xf>
    <xf numFmtId="0" fontId="17" fillId="4" borderId="5" xfId="7" applyFont="1" applyFill="1" applyBorder="1" applyAlignment="1">
      <alignment horizontal="center" vertical="center" wrapText="1"/>
    </xf>
    <xf numFmtId="0" fontId="20" fillId="4" borderId="6" xfId="7" applyFont="1" applyFill="1" applyBorder="1" applyAlignment="1">
      <alignment horizontal="left" vertical="center"/>
    </xf>
    <xf numFmtId="2" fontId="17" fillId="4" borderId="7" xfId="7" applyNumberFormat="1" applyFont="1" applyFill="1" applyBorder="1" applyAlignment="1">
      <alignment horizontal="center" wrapText="1"/>
    </xf>
    <xf numFmtId="43" fontId="17" fillId="4" borderId="7" xfId="8" applyFont="1" applyFill="1" applyBorder="1" applyAlignment="1">
      <alignment horizontal="center" wrapText="1"/>
    </xf>
    <xf numFmtId="2" fontId="17" fillId="4" borderId="0" xfId="7" applyNumberFormat="1" applyFont="1" applyFill="1" applyAlignment="1">
      <alignment horizontal="center" wrapText="1"/>
    </xf>
    <xf numFmtId="2" fontId="17" fillId="4" borderId="0" xfId="7" applyNumberFormat="1" applyFont="1" applyFill="1" applyAlignment="1">
      <alignment horizontal="left" vertical="center" wrapText="1"/>
    </xf>
    <xf numFmtId="0" fontId="17" fillId="4" borderId="0" xfId="7" applyFont="1" applyFill="1" applyAlignment="1">
      <alignment horizontal="center" vertical="center" wrapText="1"/>
    </xf>
    <xf numFmtId="0" fontId="20" fillId="4" borderId="8" xfId="7" applyFont="1" applyFill="1" applyBorder="1" applyAlignment="1">
      <alignment horizontal="left" vertical="center"/>
    </xf>
    <xf numFmtId="0" fontId="16" fillId="4" borderId="0" xfId="7" applyFont="1" applyFill="1"/>
    <xf numFmtId="43" fontId="17" fillId="4" borderId="7" xfId="8" applyFont="1" applyFill="1" applyBorder="1" applyAlignment="1">
      <alignment horizontal="center"/>
    </xf>
    <xf numFmtId="43" fontId="17" fillId="4" borderId="0" xfId="8" applyFont="1" applyFill="1" applyBorder="1" applyAlignment="1">
      <alignment horizontal="center"/>
    </xf>
    <xf numFmtId="0" fontId="17" fillId="4" borderId="0" xfId="7" applyFont="1" applyFill="1" applyAlignment="1">
      <alignment horizontal="center" wrapText="1"/>
    </xf>
    <xf numFmtId="2" fontId="17" fillId="4" borderId="9" xfId="7" applyNumberFormat="1" applyFont="1" applyFill="1" applyBorder="1" applyAlignment="1">
      <alignment horizontal="center" wrapText="1"/>
    </xf>
    <xf numFmtId="43" fontId="17" fillId="4" borderId="9" xfId="8" applyFont="1" applyFill="1" applyBorder="1" applyAlignment="1">
      <alignment horizontal="center" wrapText="1"/>
    </xf>
    <xf numFmtId="2" fontId="17" fillId="4" borderId="3" xfId="7" applyNumberFormat="1" applyFont="1" applyFill="1" applyBorder="1" applyAlignment="1">
      <alignment horizontal="center" wrapText="1"/>
    </xf>
    <xf numFmtId="0" fontId="20" fillId="4" borderId="3" xfId="7" applyFont="1" applyFill="1" applyBorder="1" applyAlignment="1">
      <alignment horizontal="center" vertical="center" wrapText="1"/>
    </xf>
    <xf numFmtId="0" fontId="20" fillId="4" borderId="3" xfId="7" applyFont="1" applyFill="1" applyBorder="1" applyAlignment="1">
      <alignment horizontal="left" vertical="center" wrapText="1"/>
    </xf>
    <xf numFmtId="0" fontId="17" fillId="4" borderId="3" xfId="7" applyFont="1" applyFill="1" applyBorder="1" applyAlignment="1">
      <alignment horizontal="center" vertical="center" wrapText="1"/>
    </xf>
    <xf numFmtId="0" fontId="17" fillId="4" borderId="10" xfId="7" applyFont="1" applyFill="1" applyBorder="1" applyAlignment="1">
      <alignment horizontal="center" wrapText="1"/>
    </xf>
    <xf numFmtId="0" fontId="20" fillId="4" borderId="5" xfId="7" applyFont="1" applyFill="1" applyBorder="1" applyAlignment="1">
      <alignment horizontal="center" vertical="center" wrapText="1"/>
    </xf>
    <xf numFmtId="0" fontId="20" fillId="4" borderId="5" xfId="7" applyFont="1" applyFill="1" applyBorder="1" applyAlignment="1">
      <alignment horizontal="left" vertical="center" wrapText="1"/>
    </xf>
    <xf numFmtId="0" fontId="20" fillId="4" borderId="0" xfId="7" applyFont="1" applyFill="1" applyAlignment="1">
      <alignment horizontal="center" vertical="center" wrapText="1"/>
    </xf>
    <xf numFmtId="0" fontId="20" fillId="4" borderId="0" xfId="7" applyFont="1" applyFill="1" applyAlignment="1">
      <alignment horizontal="left" vertical="center" wrapText="1"/>
    </xf>
    <xf numFmtId="0" fontId="20" fillId="4" borderId="0" xfId="7" applyFont="1" applyFill="1" applyAlignment="1">
      <alignment horizontal="right" wrapText="1"/>
    </xf>
    <xf numFmtId="0" fontId="20" fillId="4" borderId="8" xfId="7" applyFont="1" applyFill="1" applyBorder="1" applyAlignment="1">
      <alignment horizontal="right" wrapText="1"/>
    </xf>
    <xf numFmtId="2" fontId="18" fillId="4" borderId="11" xfId="7" applyNumberFormat="1" applyFont="1" applyFill="1" applyBorder="1" applyAlignment="1">
      <alignment horizontal="center" wrapText="1"/>
    </xf>
    <xf numFmtId="43" fontId="17" fillId="4" borderId="11" xfId="8" applyFont="1" applyFill="1" applyBorder="1" applyAlignment="1">
      <alignment horizontal="center" wrapText="1"/>
    </xf>
    <xf numFmtId="2" fontId="18" fillId="4" borderId="12" xfId="7" applyNumberFormat="1" applyFont="1" applyFill="1" applyBorder="1" applyAlignment="1">
      <alignment horizontal="center" wrapText="1"/>
    </xf>
    <xf numFmtId="0" fontId="20" fillId="4" borderId="12" xfId="7" applyFont="1" applyFill="1" applyBorder="1" applyAlignment="1">
      <alignment horizontal="center" vertical="center" wrapText="1"/>
    </xf>
    <xf numFmtId="0" fontId="20" fillId="4" borderId="12" xfId="7" applyFont="1" applyFill="1" applyBorder="1" applyAlignment="1">
      <alignment horizontal="left" vertical="center" wrapText="1"/>
    </xf>
    <xf numFmtId="0" fontId="17" fillId="4" borderId="12" xfId="7" applyFont="1" applyFill="1" applyBorder="1" applyAlignment="1">
      <alignment horizontal="center" vertical="center" wrapText="1"/>
    </xf>
    <xf numFmtId="0" fontId="17" fillId="4" borderId="13" xfId="7" applyFont="1" applyFill="1" applyBorder="1" applyAlignment="1">
      <alignment horizontal="center" wrapText="1"/>
    </xf>
    <xf numFmtId="2" fontId="17" fillId="4" borderId="14" xfId="7" applyNumberFormat="1" applyFont="1" applyFill="1" applyBorder="1" applyAlignment="1">
      <alignment horizontal="center" wrapText="1"/>
    </xf>
    <xf numFmtId="43" fontId="17" fillId="4" borderId="14" xfId="8" applyFont="1" applyFill="1" applyBorder="1" applyAlignment="1">
      <alignment horizontal="center" wrapText="1"/>
    </xf>
    <xf numFmtId="2" fontId="17" fillId="4" borderId="15" xfId="7" applyNumberFormat="1" applyFont="1" applyFill="1" applyBorder="1" applyAlignment="1">
      <alignment horizontal="center" wrapText="1"/>
    </xf>
    <xf numFmtId="0" fontId="20" fillId="4" borderId="15" xfId="7" applyFont="1" applyFill="1" applyBorder="1" applyAlignment="1">
      <alignment horizontal="center" vertical="center" wrapText="1"/>
    </xf>
    <xf numFmtId="0" fontId="20" fillId="4" borderId="15" xfId="7" applyFont="1" applyFill="1" applyBorder="1" applyAlignment="1">
      <alignment horizontal="left" vertical="center" wrapText="1"/>
    </xf>
    <xf numFmtId="0" fontId="17" fillId="4" borderId="8" xfId="7" applyFont="1" applyFill="1" applyBorder="1" applyAlignment="1">
      <alignment horizontal="center" wrapText="1"/>
    </xf>
    <xf numFmtId="2" fontId="18" fillId="4" borderId="14" xfId="7" applyNumberFormat="1" applyFont="1" applyFill="1" applyBorder="1" applyAlignment="1">
      <alignment horizontal="center" wrapText="1"/>
    </xf>
    <xf numFmtId="2" fontId="18" fillId="4" borderId="15" xfId="7" applyNumberFormat="1" applyFont="1" applyFill="1" applyBorder="1" applyAlignment="1">
      <alignment horizontal="center" wrapText="1"/>
    </xf>
    <xf numFmtId="0" fontId="18" fillId="4" borderId="15" xfId="7" applyFont="1" applyFill="1" applyBorder="1" applyAlignment="1">
      <alignment horizontal="center" wrapText="1"/>
    </xf>
    <xf numFmtId="0" fontId="18" fillId="4" borderId="15" xfId="7" applyFont="1" applyFill="1" applyBorder="1" applyAlignment="1">
      <alignment horizontal="left" vertical="center" wrapText="1"/>
    </xf>
    <xf numFmtId="0" fontId="17" fillId="4" borderId="15" xfId="7" applyFont="1" applyFill="1" applyBorder="1" applyAlignment="1">
      <alignment horizontal="center" vertical="center" wrapText="1"/>
    </xf>
    <xf numFmtId="0" fontId="17" fillId="4" borderId="16" xfId="7" applyFont="1" applyFill="1" applyBorder="1" applyAlignment="1">
      <alignment horizontal="center" wrapText="1"/>
    </xf>
    <xf numFmtId="2" fontId="18" fillId="4" borderId="7" xfId="7" applyNumberFormat="1" applyFont="1" applyFill="1" applyBorder="1" applyAlignment="1">
      <alignment horizontal="center" wrapText="1"/>
    </xf>
    <xf numFmtId="2" fontId="18" fillId="4" borderId="0" xfId="7" applyNumberFormat="1" applyFont="1" applyFill="1" applyAlignment="1">
      <alignment horizontal="center" wrapText="1"/>
    </xf>
    <xf numFmtId="0" fontId="18" fillId="4" borderId="0" xfId="7" applyFont="1" applyFill="1" applyAlignment="1">
      <alignment horizontal="center" wrapText="1"/>
    </xf>
    <xf numFmtId="0" fontId="18" fillId="4" borderId="0" xfId="7" applyFont="1" applyFill="1" applyAlignment="1">
      <alignment horizontal="left" vertical="center" wrapText="1"/>
    </xf>
    <xf numFmtId="43" fontId="18" fillId="4" borderId="7" xfId="8" applyFont="1" applyFill="1" applyBorder="1" applyAlignment="1">
      <alignment horizontal="center"/>
    </xf>
    <xf numFmtId="43" fontId="18" fillId="4" borderId="7" xfId="8" applyFont="1" applyFill="1" applyBorder="1" applyAlignment="1">
      <alignment horizontal="center" wrapText="1"/>
    </xf>
    <xf numFmtId="43" fontId="18" fillId="4" borderId="0" xfId="8" applyFont="1" applyFill="1" applyBorder="1" applyAlignment="1">
      <alignment horizontal="center"/>
    </xf>
    <xf numFmtId="0" fontId="17" fillId="4" borderId="0" xfId="7" applyFont="1" applyFill="1" applyAlignment="1">
      <alignment horizontal="left" vertical="center" wrapText="1"/>
    </xf>
    <xf numFmtId="0" fontId="17" fillId="4" borderId="8" xfId="7" quotePrefix="1" applyFont="1" applyFill="1" applyBorder="1" applyAlignment="1">
      <alignment horizontal="center" wrapText="1"/>
    </xf>
    <xf numFmtId="0" fontId="18" fillId="4" borderId="0" xfId="7" applyFont="1" applyFill="1"/>
    <xf numFmtId="0" fontId="18" fillId="4" borderId="8" xfId="7" applyFont="1" applyFill="1" applyBorder="1"/>
    <xf numFmtId="0" fontId="20" fillId="4" borderId="8" xfId="7" applyFont="1" applyFill="1" applyBorder="1" applyAlignment="1">
      <alignment horizontal="center" vertical="center" wrapText="1"/>
    </xf>
    <xf numFmtId="0" fontId="17" fillId="4" borderId="5" xfId="7" applyFont="1" applyFill="1" applyBorder="1" applyAlignment="1">
      <alignment horizontal="center" wrapText="1"/>
    </xf>
    <xf numFmtId="0" fontId="17" fillId="4" borderId="5" xfId="7" applyFont="1" applyFill="1" applyBorder="1" applyAlignment="1">
      <alignment horizontal="left" vertical="center" wrapText="1"/>
    </xf>
    <xf numFmtId="0" fontId="17" fillId="4" borderId="6" xfId="7" applyFont="1" applyFill="1" applyBorder="1" applyAlignment="1">
      <alignment horizontal="center" wrapText="1"/>
    </xf>
    <xf numFmtId="0" fontId="17" fillId="4" borderId="15" xfId="7" applyFont="1" applyFill="1" applyBorder="1" applyAlignment="1">
      <alignment horizontal="center" wrapText="1"/>
    </xf>
    <xf numFmtId="0" fontId="17" fillId="4" borderId="15" xfId="7" applyFont="1" applyFill="1" applyBorder="1" applyAlignment="1">
      <alignment horizontal="left" vertical="center" wrapText="1"/>
    </xf>
    <xf numFmtId="0" fontId="17" fillId="4" borderId="8" xfId="7" applyFont="1" applyFill="1" applyBorder="1" applyAlignment="1">
      <alignment horizontal="center" vertical="center" wrapText="1"/>
    </xf>
    <xf numFmtId="2" fontId="17" fillId="4" borderId="11" xfId="7" applyNumberFormat="1" applyFont="1" applyFill="1" applyBorder="1" applyAlignment="1">
      <alignment horizontal="center" wrapText="1"/>
    </xf>
    <xf numFmtId="2" fontId="17" fillId="4" borderId="12" xfId="7" applyNumberFormat="1" applyFont="1" applyFill="1" applyBorder="1" applyAlignment="1">
      <alignment horizontal="center" wrapText="1"/>
    </xf>
    <xf numFmtId="0" fontId="18" fillId="4" borderId="0" xfId="7" applyFont="1" applyFill="1" applyAlignment="1">
      <alignment horizontal="center"/>
    </xf>
    <xf numFmtId="2" fontId="17" fillId="4" borderId="17" xfId="7" applyNumberFormat="1" applyFont="1" applyFill="1" applyBorder="1" applyAlignment="1">
      <alignment horizontal="center" wrapText="1"/>
    </xf>
    <xf numFmtId="43" fontId="17" fillId="4" borderId="17" xfId="8" applyFont="1" applyFill="1" applyBorder="1" applyAlignment="1">
      <alignment horizontal="center" wrapText="1"/>
    </xf>
    <xf numFmtId="2" fontId="17" fillId="4" borderId="18" xfId="7" applyNumberFormat="1" applyFont="1" applyFill="1" applyBorder="1" applyAlignment="1">
      <alignment horizontal="center" wrapText="1"/>
    </xf>
    <xf numFmtId="0" fontId="20" fillId="4" borderId="18" xfId="7" applyFont="1" applyFill="1" applyBorder="1" applyAlignment="1">
      <alignment horizontal="center" vertical="center" wrapText="1"/>
    </xf>
    <xf numFmtId="0" fontId="20" fillId="4" borderId="18" xfId="7" applyFont="1" applyFill="1" applyBorder="1" applyAlignment="1">
      <alignment horizontal="left" vertical="center" wrapText="1"/>
    </xf>
    <xf numFmtId="2" fontId="18" fillId="4" borderId="4" xfId="7" applyNumberFormat="1" applyFont="1" applyFill="1" applyBorder="1" applyAlignment="1">
      <alignment horizontal="center" wrapText="1"/>
    </xf>
    <xf numFmtId="2" fontId="18" fillId="4" borderId="5" xfId="7" applyNumberFormat="1" applyFont="1" applyFill="1" applyBorder="1" applyAlignment="1">
      <alignment horizontal="center" wrapText="1"/>
    </xf>
    <xf numFmtId="0" fontId="18" fillId="4" borderId="5" xfId="7" applyFont="1" applyFill="1" applyBorder="1" applyAlignment="1">
      <alignment horizontal="center" wrapText="1"/>
    </xf>
    <xf numFmtId="0" fontId="18" fillId="4" borderId="5" xfId="7" applyFont="1" applyFill="1" applyBorder="1" applyAlignment="1">
      <alignment horizontal="left" vertical="center" wrapText="1"/>
    </xf>
    <xf numFmtId="43" fontId="18" fillId="4" borderId="0" xfId="8" applyFont="1" applyFill="1" applyBorder="1" applyAlignment="1">
      <alignment horizontal="right"/>
    </xf>
    <xf numFmtId="0" fontId="17" fillId="4" borderId="7" xfId="7" applyFont="1" applyFill="1" applyBorder="1" applyAlignment="1">
      <alignment horizontal="center" wrapText="1"/>
    </xf>
    <xf numFmtId="0" fontId="17" fillId="4" borderId="4" xfId="7" applyFont="1" applyFill="1" applyBorder="1" applyAlignment="1">
      <alignment horizontal="center" wrapText="1"/>
    </xf>
    <xf numFmtId="0" fontId="18" fillId="4" borderId="4" xfId="7" applyFont="1" applyFill="1" applyBorder="1" applyAlignment="1">
      <alignment horizontal="center" wrapText="1"/>
    </xf>
    <xf numFmtId="0" fontId="18" fillId="4" borderId="7" xfId="7" applyFont="1" applyFill="1" applyBorder="1" applyAlignment="1">
      <alignment horizontal="center" wrapText="1"/>
    </xf>
    <xf numFmtId="0" fontId="18" fillId="4" borderId="14" xfId="7" applyFont="1" applyFill="1" applyBorder="1" applyAlignment="1">
      <alignment horizontal="center" wrapText="1"/>
    </xf>
    <xf numFmtId="0" fontId="17" fillId="4" borderId="16" xfId="7" quotePrefix="1" applyFont="1" applyFill="1" applyBorder="1" applyAlignment="1">
      <alignment horizontal="center" wrapText="1"/>
    </xf>
    <xf numFmtId="43" fontId="20" fillId="4" borderId="4" xfId="8" applyFont="1" applyFill="1" applyBorder="1" applyAlignment="1">
      <alignment horizontal="center" vertical="center" wrapText="1"/>
    </xf>
    <xf numFmtId="43" fontId="20" fillId="4" borderId="20" xfId="8" applyFont="1" applyFill="1" applyBorder="1" applyAlignment="1">
      <alignment horizontal="center" vertical="center" wrapText="1"/>
    </xf>
    <xf numFmtId="0" fontId="17" fillId="4" borderId="21" xfId="7" applyFont="1" applyFill="1" applyBorder="1" applyAlignment="1">
      <alignment vertical="center" wrapText="1"/>
    </xf>
    <xf numFmtId="43" fontId="17" fillId="4" borderId="18" xfId="8" applyFont="1" applyFill="1" applyBorder="1" applyAlignment="1">
      <alignment vertical="center" wrapText="1"/>
    </xf>
    <xf numFmtId="0" fontId="17" fillId="4" borderId="18" xfId="7" applyFont="1" applyFill="1" applyBorder="1" applyAlignment="1">
      <alignment vertical="center" wrapText="1"/>
    </xf>
    <xf numFmtId="0" fontId="17" fillId="4" borderId="18" xfId="7" applyFont="1" applyFill="1" applyBorder="1" applyAlignment="1">
      <alignment horizontal="center" vertical="center" wrapText="1"/>
    </xf>
    <xf numFmtId="0" fontId="17" fillId="4" borderId="18" xfId="7" applyFont="1" applyFill="1" applyBorder="1" applyAlignment="1">
      <alignment horizontal="left" vertical="center" wrapText="1"/>
    </xf>
    <xf numFmtId="0" fontId="17" fillId="4" borderId="19" xfId="7" applyFont="1" applyFill="1" applyBorder="1" applyAlignment="1">
      <alignment vertical="center" wrapText="1"/>
    </xf>
    <xf numFmtId="43" fontId="17" fillId="4" borderId="20" xfId="8" applyFont="1" applyFill="1" applyBorder="1" applyAlignment="1">
      <alignment horizontal="center" vertical="center" wrapText="1"/>
    </xf>
    <xf numFmtId="43" fontId="17" fillId="4" borderId="4" xfId="8" applyFont="1" applyFill="1" applyBorder="1" applyAlignment="1">
      <alignment horizontal="center" vertical="center" wrapText="1"/>
    </xf>
    <xf numFmtId="0" fontId="22" fillId="4" borderId="5" xfId="7" applyFont="1" applyFill="1" applyBorder="1" applyAlignment="1">
      <alignment horizontal="center" vertical="center" wrapText="1"/>
    </xf>
    <xf numFmtId="0" fontId="22" fillId="4" borderId="5" xfId="7" applyFont="1" applyFill="1" applyBorder="1" applyAlignment="1">
      <alignment horizontal="left" vertical="center" wrapText="1"/>
    </xf>
    <xf numFmtId="0" fontId="17" fillId="4" borderId="6" xfId="7" applyFont="1" applyFill="1" applyBorder="1" applyAlignment="1">
      <alignment horizontal="center" vertical="center" wrapText="1"/>
    </xf>
    <xf numFmtId="43" fontId="18" fillId="4" borderId="22" xfId="8" applyFont="1" applyFill="1" applyBorder="1" applyAlignment="1">
      <alignment horizontal="center" vertical="center" wrapText="1"/>
    </xf>
    <xf numFmtId="43" fontId="17" fillId="4" borderId="7" xfId="8" applyFont="1" applyFill="1" applyBorder="1" applyAlignment="1">
      <alignment horizontal="center" vertical="center" wrapText="1"/>
    </xf>
    <xf numFmtId="43" fontId="18" fillId="4" borderId="7" xfId="8" applyFont="1" applyFill="1" applyBorder="1" applyAlignment="1">
      <alignment horizontal="center" vertical="center" wrapText="1"/>
    </xf>
    <xf numFmtId="43" fontId="18" fillId="4" borderId="0" xfId="8" applyFont="1" applyFill="1" applyBorder="1" applyAlignment="1">
      <alignment horizontal="center" vertical="center" wrapText="1"/>
    </xf>
    <xf numFmtId="0" fontId="23" fillId="4" borderId="0" xfId="7" applyFont="1" applyFill="1" applyAlignment="1">
      <alignment horizontal="left" vertical="center" wrapText="1"/>
    </xf>
    <xf numFmtId="0" fontId="22" fillId="4" borderId="0" xfId="7" applyFont="1" applyFill="1" applyAlignment="1">
      <alignment horizontal="center" vertical="center" wrapText="1"/>
    </xf>
    <xf numFmtId="0" fontId="22" fillId="4" borderId="0" xfId="7" quotePrefix="1" applyFont="1" applyFill="1" applyAlignment="1">
      <alignment horizontal="left" vertical="center" wrapText="1"/>
    </xf>
    <xf numFmtId="43" fontId="21" fillId="4" borderId="22" xfId="8" applyFont="1" applyFill="1" applyBorder="1" applyAlignment="1">
      <alignment horizontal="center" vertical="center" wrapText="1"/>
    </xf>
    <xf numFmtId="43" fontId="21" fillId="4" borderId="7" xfId="8" applyFont="1" applyFill="1" applyBorder="1" applyAlignment="1">
      <alignment horizontal="center" vertical="center" wrapText="1"/>
    </xf>
    <xf numFmtId="43" fontId="17" fillId="4" borderId="22" xfId="8" applyFont="1" applyFill="1" applyBorder="1" applyAlignment="1">
      <alignment horizontal="center" vertical="center" wrapText="1"/>
    </xf>
    <xf numFmtId="0" fontId="18" fillId="4" borderId="0" xfId="7" applyFont="1" applyFill="1" applyAlignment="1">
      <alignment horizontal="center" vertical="center" wrapText="1"/>
    </xf>
    <xf numFmtId="43" fontId="18" fillId="4" borderId="0" xfId="8" applyFont="1" applyFill="1" applyBorder="1" applyAlignment="1">
      <alignment horizontal="center" vertical="center"/>
    </xf>
    <xf numFmtId="43" fontId="18" fillId="4" borderId="22" xfId="8" applyFont="1" applyFill="1" applyBorder="1" applyAlignment="1">
      <alignment horizontal="center" vertical="center"/>
    </xf>
    <xf numFmtId="43" fontId="17" fillId="4" borderId="7" xfId="8" applyFont="1" applyFill="1" applyBorder="1" applyAlignment="1">
      <alignment horizontal="center" vertical="center"/>
    </xf>
    <xf numFmtId="43" fontId="17" fillId="4" borderId="23" xfId="8" applyFont="1" applyFill="1" applyBorder="1" applyAlignment="1">
      <alignment horizontal="center" vertical="center" wrapText="1"/>
    </xf>
    <xf numFmtId="43" fontId="17" fillId="4" borderId="9" xfId="8" applyFont="1" applyFill="1" applyBorder="1" applyAlignment="1">
      <alignment horizontal="center" vertical="center" wrapText="1"/>
    </xf>
    <xf numFmtId="43" fontId="17" fillId="4" borderId="3" xfId="8" applyFont="1" applyFill="1" applyBorder="1" applyAlignment="1">
      <alignment horizontal="center" vertical="center" wrapText="1"/>
    </xf>
    <xf numFmtId="0" fontId="22" fillId="4" borderId="3" xfId="7" applyFont="1" applyFill="1" applyBorder="1" applyAlignment="1">
      <alignment horizontal="center" vertical="center" wrapText="1"/>
    </xf>
    <xf numFmtId="0" fontId="22" fillId="4" borderId="3" xfId="7" applyFont="1" applyFill="1" applyBorder="1" applyAlignment="1">
      <alignment horizontal="left" vertical="center" wrapText="1"/>
    </xf>
    <xf numFmtId="0" fontId="17" fillId="4" borderId="10" xfId="7" applyFont="1" applyFill="1" applyBorder="1" applyAlignment="1">
      <alignment horizontal="center" vertical="center" wrapText="1"/>
    </xf>
    <xf numFmtId="43" fontId="17" fillId="4" borderId="0" xfId="8" applyFont="1" applyFill="1" applyBorder="1" applyAlignment="1">
      <alignment horizontal="center" vertical="center" wrapText="1"/>
    </xf>
    <xf numFmtId="43" fontId="20" fillId="4" borderId="17" xfId="8" applyFont="1" applyFill="1" applyBorder="1" applyAlignment="1">
      <alignment horizontal="center" vertical="center" wrapText="1"/>
    </xf>
    <xf numFmtId="0" fontId="22" fillId="4" borderId="0" xfId="7" applyFont="1" applyFill="1" applyAlignment="1">
      <alignment horizontal="left" vertical="center" wrapText="1"/>
    </xf>
    <xf numFmtId="0" fontId="22" fillId="4" borderId="4" xfId="7" applyFont="1" applyFill="1" applyBorder="1" applyAlignment="1">
      <alignment horizontal="center" vertical="center" wrapText="1"/>
    </xf>
    <xf numFmtId="0" fontId="22" fillId="4" borderId="7" xfId="7" applyFont="1" applyFill="1" applyBorder="1" applyAlignment="1">
      <alignment horizontal="center" vertical="center" wrapText="1"/>
    </xf>
    <xf numFmtId="0" fontId="17" fillId="4" borderId="9" xfId="7" applyFont="1" applyFill="1" applyBorder="1" applyAlignment="1">
      <alignment horizontal="center" vertical="center" wrapText="1"/>
    </xf>
    <xf numFmtId="43" fontId="17" fillId="4" borderId="0" xfId="8" applyFont="1" applyFill="1" applyBorder="1" applyAlignment="1">
      <alignment horizontal="center" wrapText="1"/>
    </xf>
    <xf numFmtId="0" fontId="25" fillId="4" borderId="0" xfId="7" applyFont="1" applyFill="1" applyAlignment="1">
      <alignment horizontal="right"/>
    </xf>
    <xf numFmtId="43" fontId="26" fillId="4" borderId="0" xfId="8" applyFont="1" applyFill="1" applyBorder="1" applyAlignment="1">
      <alignment horizontal="center" vertical="center" wrapText="1"/>
    </xf>
    <xf numFmtId="0" fontId="26" fillId="4" borderId="0" xfId="7" applyFont="1" applyFill="1" applyAlignment="1">
      <alignment horizontal="center" vertical="center" wrapText="1"/>
    </xf>
    <xf numFmtId="0" fontId="27" fillId="0" borderId="0" xfId="7" applyFont="1"/>
    <xf numFmtId="0" fontId="27" fillId="4" borderId="0" xfId="7" applyFont="1" applyFill="1"/>
    <xf numFmtId="43" fontId="27" fillId="4" borderId="0" xfId="8" applyFont="1" applyFill="1" applyBorder="1" applyAlignment="1">
      <alignment horizontal="center" wrapText="1"/>
    </xf>
    <xf numFmtId="43" fontId="28" fillId="4" borderId="0" xfId="8" applyFont="1" applyFill="1" applyBorder="1" applyAlignment="1">
      <alignment horizontal="center" wrapText="1"/>
    </xf>
    <xf numFmtId="0" fontId="27" fillId="0" borderId="0" xfId="7" applyFont="1" applyAlignment="1">
      <alignment horizontal="center" wrapText="1"/>
    </xf>
    <xf numFmtId="0" fontId="27" fillId="0" borderId="0" xfId="7" applyFont="1" applyAlignment="1">
      <alignment horizontal="left" wrapText="1"/>
    </xf>
    <xf numFmtId="0" fontId="27" fillId="0" borderId="0" xfId="7" applyFont="1" applyAlignment="1">
      <alignment horizontal="center"/>
    </xf>
    <xf numFmtId="0" fontId="27" fillId="0" borderId="24" xfId="7" applyFont="1" applyBorder="1"/>
    <xf numFmtId="0" fontId="29" fillId="0" borderId="0" xfId="7" applyFont="1"/>
    <xf numFmtId="0" fontId="29" fillId="4" borderId="0" xfId="7" applyFont="1" applyFill="1"/>
    <xf numFmtId="43" fontId="27" fillId="0" borderId="0" xfId="7" applyNumberFormat="1" applyFont="1" applyAlignment="1">
      <alignment horizontal="left" wrapText="1"/>
    </xf>
    <xf numFmtId="43" fontId="30" fillId="4" borderId="0" xfId="8" applyFont="1" applyFill="1"/>
    <xf numFmtId="43" fontId="20" fillId="4" borderId="0" xfId="8" quotePrefix="1" applyFont="1" applyFill="1" applyBorder="1" applyAlignment="1">
      <alignment horizontal="left" vertical="top" wrapText="1"/>
    </xf>
    <xf numFmtId="0" fontId="31" fillId="0" borderId="0" xfId="7" quotePrefix="1" applyFont="1"/>
    <xf numFmtId="0" fontId="27" fillId="0" borderId="0" xfId="7" quotePrefix="1" applyFont="1" applyAlignment="1">
      <alignment horizontal="left" wrapText="1"/>
    </xf>
    <xf numFmtId="43" fontId="27" fillId="4" borderId="0" xfId="8" applyFont="1" applyFill="1" applyBorder="1" applyAlignment="1">
      <alignment horizontal="center"/>
    </xf>
    <xf numFmtId="43" fontId="28" fillId="4" borderId="0" xfId="8" applyFont="1" applyFill="1" applyBorder="1" applyAlignment="1">
      <alignment horizontal="center"/>
    </xf>
    <xf numFmtId="43" fontId="27" fillId="0" borderId="0" xfId="7" quotePrefix="1" applyNumberFormat="1" applyFont="1" applyAlignment="1">
      <alignment wrapText="1"/>
    </xf>
    <xf numFmtId="43" fontId="27" fillId="0" borderId="0" xfId="7" quotePrefix="1" applyNumberFormat="1" applyFont="1" applyAlignment="1">
      <alignment horizontal="center" wrapText="1"/>
    </xf>
    <xf numFmtId="43" fontId="27" fillId="0" borderId="0" xfId="7" applyNumberFormat="1" applyFont="1" applyAlignment="1">
      <alignment horizontal="center" wrapText="1"/>
    </xf>
    <xf numFmtId="43" fontId="29" fillId="4" borderId="20" xfId="8" applyFont="1" applyFill="1" applyBorder="1" applyAlignment="1">
      <alignment horizontal="center" wrapText="1"/>
    </xf>
    <xf numFmtId="43" fontId="32" fillId="4" borderId="20" xfId="8" applyFont="1" applyFill="1" applyBorder="1" applyAlignment="1">
      <alignment horizontal="center" wrapText="1"/>
    </xf>
    <xf numFmtId="0" fontId="32" fillId="0" borderId="5" xfId="7" applyFont="1" applyBorder="1" applyAlignment="1">
      <alignment horizontal="center" wrapText="1"/>
    </xf>
    <xf numFmtId="0" fontId="32" fillId="0" borderId="5" xfId="7" applyFont="1" applyBorder="1" applyAlignment="1">
      <alignment horizontal="left" wrapText="1"/>
    </xf>
    <xf numFmtId="0" fontId="29" fillId="0" borderId="5" xfId="7" quotePrefix="1" applyFont="1" applyBorder="1" applyAlignment="1">
      <alignment horizontal="center" wrapText="1"/>
    </xf>
    <xf numFmtId="43" fontId="29" fillId="4" borderId="22" xfId="8" applyFont="1" applyFill="1" applyBorder="1" applyAlignment="1">
      <alignment horizontal="center" wrapText="1"/>
    </xf>
    <xf numFmtId="43" fontId="32" fillId="4" borderId="22" xfId="8" applyFont="1" applyFill="1" applyBorder="1" applyAlignment="1">
      <alignment horizontal="center" wrapText="1"/>
    </xf>
    <xf numFmtId="0" fontId="29" fillId="0" borderId="0" xfId="7" applyFont="1" applyAlignment="1">
      <alignment horizontal="center" wrapText="1"/>
    </xf>
    <xf numFmtId="0" fontId="29" fillId="0" borderId="0" xfId="7" applyFont="1" applyAlignment="1">
      <alignment horizontal="left" wrapText="1"/>
    </xf>
    <xf numFmtId="0" fontId="29" fillId="0" borderId="8" xfId="7" applyFont="1" applyBorder="1" applyAlignment="1">
      <alignment horizontal="center" wrapText="1"/>
    </xf>
    <xf numFmtId="43" fontId="29" fillId="4" borderId="22" xfId="8" applyFont="1" applyFill="1" applyBorder="1" applyAlignment="1">
      <alignment horizontal="center"/>
    </xf>
    <xf numFmtId="43" fontId="32" fillId="4" borderId="22" xfId="8" applyFont="1" applyFill="1" applyBorder="1" applyAlignment="1">
      <alignment horizontal="center"/>
    </xf>
    <xf numFmtId="0" fontId="29" fillId="0" borderId="0" xfId="7" quotePrefix="1" applyFont="1" applyAlignment="1">
      <alignment horizontal="center" wrapText="1"/>
    </xf>
    <xf numFmtId="0" fontId="29" fillId="0" borderId="8" xfId="7" quotePrefix="1" applyFont="1" applyBorder="1" applyAlignment="1">
      <alignment horizontal="center" wrapText="1"/>
    </xf>
    <xf numFmtId="0" fontId="32" fillId="0" borderId="0" xfId="7" applyFont="1" applyAlignment="1">
      <alignment horizontal="left" wrapText="1"/>
    </xf>
    <xf numFmtId="0" fontId="33" fillId="0" borderId="0" xfId="7" applyFont="1" applyAlignment="1">
      <alignment horizontal="center"/>
    </xf>
    <xf numFmtId="0" fontId="33" fillId="0" borderId="0" xfId="7" applyFont="1"/>
    <xf numFmtId="0" fontId="32" fillId="0" borderId="0" xfId="7" applyFont="1" applyAlignment="1">
      <alignment horizontal="center"/>
    </xf>
    <xf numFmtId="0" fontId="32" fillId="0" borderId="8" xfId="7" applyFont="1" applyBorder="1" applyAlignment="1">
      <alignment horizontal="center"/>
    </xf>
    <xf numFmtId="0" fontId="32" fillId="0" borderId="0" xfId="7" applyFont="1" applyAlignment="1">
      <alignment horizontal="center" wrapText="1"/>
    </xf>
    <xf numFmtId="0" fontId="29" fillId="0" borderId="8" xfId="7" quotePrefix="1" applyFont="1" applyBorder="1" applyAlignment="1">
      <alignment wrapText="1"/>
    </xf>
    <xf numFmtId="43" fontId="29" fillId="4" borderId="22" xfId="8" quotePrefix="1" applyFont="1" applyFill="1" applyBorder="1" applyAlignment="1">
      <alignment horizontal="center"/>
    </xf>
    <xf numFmtId="43" fontId="32" fillId="4" borderId="22" xfId="8" quotePrefix="1" applyFont="1" applyFill="1" applyBorder="1" applyAlignment="1">
      <alignment horizontal="center"/>
    </xf>
    <xf numFmtId="43" fontId="27" fillId="4" borderId="22" xfId="8" applyFont="1" applyFill="1" applyBorder="1" applyAlignment="1">
      <alignment horizontal="center"/>
    </xf>
    <xf numFmtId="43" fontId="28" fillId="4" borderId="22" xfId="8" applyFont="1" applyFill="1" applyBorder="1" applyAlignment="1">
      <alignment horizontal="center"/>
    </xf>
    <xf numFmtId="0" fontId="27" fillId="0" borderId="8" xfId="7" applyFont="1" applyBorder="1"/>
    <xf numFmtId="43" fontId="29" fillId="4" borderId="25" xfId="8" applyFont="1" applyFill="1" applyBorder="1" applyAlignment="1">
      <alignment horizontal="center" wrapText="1"/>
    </xf>
    <xf numFmtId="43" fontId="32" fillId="4" borderId="25" xfId="8" applyFont="1" applyFill="1" applyBorder="1" applyAlignment="1">
      <alignment horizontal="center" wrapText="1"/>
    </xf>
    <xf numFmtId="0" fontId="32" fillId="0" borderId="12" xfId="7" applyFont="1" applyBorder="1" applyAlignment="1">
      <alignment horizontal="center" wrapText="1"/>
    </xf>
    <xf numFmtId="0" fontId="32" fillId="0" borderId="12" xfId="7" applyFont="1" applyBorder="1" applyAlignment="1">
      <alignment horizontal="left" wrapText="1"/>
    </xf>
    <xf numFmtId="0" fontId="29" fillId="0" borderId="12" xfId="7" quotePrefix="1" applyFont="1" applyBorder="1" applyAlignment="1">
      <alignment horizontal="center" wrapText="1"/>
    </xf>
    <xf numFmtId="43" fontId="27" fillId="4" borderId="22" xfId="8" quotePrefix="1" applyFont="1" applyFill="1" applyBorder="1" applyAlignment="1">
      <alignment horizontal="center"/>
    </xf>
    <xf numFmtId="43" fontId="28" fillId="4" borderId="22" xfId="8" quotePrefix="1" applyFont="1" applyFill="1" applyBorder="1" applyAlignment="1">
      <alignment horizontal="center"/>
    </xf>
    <xf numFmtId="0" fontId="27" fillId="0" borderId="0" xfId="7" applyFont="1" applyAlignment="1">
      <alignment wrapText="1"/>
    </xf>
    <xf numFmtId="43" fontId="27" fillId="4" borderId="22" xfId="8" applyFont="1" applyFill="1" applyBorder="1" applyAlignment="1">
      <alignment horizontal="center" wrapText="1"/>
    </xf>
    <xf numFmtId="43" fontId="28" fillId="4" borderId="22" xfId="8" applyFont="1" applyFill="1" applyBorder="1" applyAlignment="1">
      <alignment horizontal="center" wrapText="1"/>
    </xf>
    <xf numFmtId="0" fontId="29" fillId="0" borderId="0" xfId="7" applyFont="1" applyAlignment="1">
      <alignment wrapText="1"/>
    </xf>
    <xf numFmtId="0" fontId="29" fillId="0" borderId="8" xfId="7" applyFont="1" applyBorder="1" applyAlignment="1">
      <alignment horizontal="left" wrapText="1"/>
    </xf>
    <xf numFmtId="43" fontId="28" fillId="4" borderId="22" xfId="8" quotePrefix="1" applyFont="1" applyFill="1" applyBorder="1" applyAlignment="1">
      <alignment horizontal="right"/>
    </xf>
    <xf numFmtId="0" fontId="32" fillId="0" borderId="5" xfId="7" applyFont="1" applyBorder="1" applyAlignment="1">
      <alignment horizontal="center"/>
    </xf>
    <xf numFmtId="0" fontId="32" fillId="0" borderId="5" xfId="7" quotePrefix="1" applyFont="1" applyBorder="1" applyAlignment="1">
      <alignment horizontal="center"/>
    </xf>
    <xf numFmtId="43" fontId="29" fillId="4" borderId="26" xfId="8" applyFont="1" applyFill="1" applyBorder="1" applyAlignment="1">
      <alignment horizontal="center" wrapText="1"/>
    </xf>
    <xf numFmtId="43" fontId="32" fillId="4" borderId="26" xfId="8" applyFont="1" applyFill="1" applyBorder="1" applyAlignment="1">
      <alignment horizontal="center" wrapText="1"/>
    </xf>
    <xf numFmtId="0" fontId="29" fillId="0" borderId="15" xfId="7" applyFont="1" applyBorder="1" applyAlignment="1">
      <alignment horizontal="center" wrapText="1"/>
    </xf>
    <xf numFmtId="0" fontId="29" fillId="0" borderId="15" xfId="7" applyFont="1" applyBorder="1" applyAlignment="1">
      <alignment horizontal="left" wrapText="1"/>
    </xf>
    <xf numFmtId="0" fontId="29" fillId="0" borderId="16" xfId="7" applyFont="1" applyBorder="1" applyAlignment="1">
      <alignment horizontal="center" wrapText="1"/>
    </xf>
    <xf numFmtId="0" fontId="27" fillId="0" borderId="15" xfId="7" applyFont="1" applyBorder="1" applyAlignment="1">
      <alignment horizontal="center" wrapText="1"/>
    </xf>
    <xf numFmtId="0" fontId="27" fillId="0" borderId="15" xfId="7" applyFont="1" applyBorder="1" applyAlignment="1">
      <alignment horizontal="left" wrapText="1"/>
    </xf>
    <xf numFmtId="43" fontId="27" fillId="4" borderId="26" xfId="8" applyFont="1" applyFill="1" applyBorder="1" applyAlignment="1">
      <alignment horizontal="center" wrapText="1"/>
    </xf>
    <xf numFmtId="43" fontId="28" fillId="4" borderId="26" xfId="8" applyFont="1" applyFill="1" applyBorder="1" applyAlignment="1">
      <alignment horizontal="center" wrapText="1"/>
    </xf>
    <xf numFmtId="0" fontId="27" fillId="4" borderId="0" xfId="7" applyFont="1" applyFill="1" applyAlignment="1">
      <alignment wrapText="1"/>
    </xf>
    <xf numFmtId="0" fontId="29" fillId="0" borderId="8" xfId="7" applyFont="1" applyBorder="1" applyAlignment="1">
      <alignment wrapText="1"/>
    </xf>
    <xf numFmtId="0" fontId="29" fillId="4" borderId="0" xfId="7" applyFont="1" applyFill="1" applyAlignment="1">
      <alignment horizontal="center" wrapText="1"/>
    </xf>
    <xf numFmtId="0" fontId="29" fillId="4" borderId="0" xfId="7" applyFont="1" applyFill="1" applyAlignment="1">
      <alignment horizontal="left" wrapText="1"/>
    </xf>
    <xf numFmtId="0" fontId="29" fillId="4" borderId="15" xfId="7" applyFont="1" applyFill="1" applyBorder="1" applyAlignment="1">
      <alignment horizontal="center" wrapText="1"/>
    </xf>
    <xf numFmtId="0" fontId="29" fillId="4" borderId="15" xfId="7" applyFont="1" applyFill="1" applyBorder="1" applyAlignment="1">
      <alignment horizontal="left" wrapText="1"/>
    </xf>
    <xf numFmtId="0" fontId="32" fillId="4" borderId="0" xfId="7" applyFont="1" applyFill="1" applyAlignment="1">
      <alignment horizontal="left" wrapText="1"/>
    </xf>
    <xf numFmtId="0" fontId="32" fillId="4" borderId="12" xfId="7" applyFont="1" applyFill="1" applyBorder="1" applyAlignment="1">
      <alignment horizontal="center" wrapText="1"/>
    </xf>
    <xf numFmtId="0" fontId="32" fillId="4" borderId="12" xfId="7" applyFont="1" applyFill="1" applyBorder="1" applyAlignment="1">
      <alignment horizontal="left" wrapText="1"/>
    </xf>
    <xf numFmtId="0" fontId="27" fillId="4" borderId="0" xfId="7" applyFont="1" applyFill="1" applyAlignment="1">
      <alignment horizontal="center" wrapText="1"/>
    </xf>
    <xf numFmtId="0" fontId="27" fillId="4" borderId="0" xfId="7" applyFont="1" applyFill="1" applyAlignment="1">
      <alignment horizontal="left" wrapText="1"/>
    </xf>
    <xf numFmtId="0" fontId="27" fillId="4" borderId="15" xfId="7" applyFont="1" applyFill="1" applyBorder="1" applyAlignment="1">
      <alignment horizontal="center" wrapText="1"/>
    </xf>
    <xf numFmtId="0" fontId="27" fillId="4" borderId="15" xfId="7" applyFont="1" applyFill="1" applyBorder="1" applyAlignment="1">
      <alignment horizontal="left" wrapText="1"/>
    </xf>
    <xf numFmtId="0" fontId="29" fillId="0" borderId="8" xfId="7" quotePrefix="1" applyFont="1" applyBorder="1" applyAlignment="1">
      <alignment horizontal="left" wrapText="1"/>
    </xf>
    <xf numFmtId="0" fontId="29" fillId="0" borderId="15" xfId="7" applyFont="1" applyBorder="1"/>
    <xf numFmtId="0" fontId="29" fillId="4" borderId="15" xfId="7" applyFont="1" applyFill="1" applyBorder="1"/>
    <xf numFmtId="43" fontId="29" fillId="4" borderId="26" xfId="8" applyFont="1" applyFill="1" applyBorder="1" applyAlignment="1">
      <alignment horizontal="center"/>
    </xf>
    <xf numFmtId="43" fontId="32" fillId="4" borderId="26" xfId="8" applyFont="1" applyFill="1" applyBorder="1" applyAlignment="1">
      <alignment horizontal="center"/>
    </xf>
    <xf numFmtId="0" fontId="29" fillId="0" borderId="15" xfId="7" quotePrefix="1" applyFont="1" applyBorder="1" applyAlignment="1">
      <alignment horizontal="center" wrapText="1"/>
    </xf>
    <xf numFmtId="0" fontId="29" fillId="0" borderId="16" xfId="7" quotePrefix="1" applyFont="1" applyBorder="1" applyAlignment="1">
      <alignment horizontal="center" wrapText="1"/>
    </xf>
    <xf numFmtId="0" fontId="29" fillId="0" borderId="8" xfId="7" applyFont="1" applyBorder="1"/>
    <xf numFmtId="43" fontId="27" fillId="4" borderId="26" xfId="8" applyFont="1" applyFill="1" applyBorder="1" applyAlignment="1">
      <alignment horizontal="center"/>
    </xf>
    <xf numFmtId="43" fontId="28" fillId="4" borderId="26" xfId="8" applyFont="1" applyFill="1" applyBorder="1" applyAlignment="1">
      <alignment horizontal="center"/>
    </xf>
    <xf numFmtId="0" fontId="29" fillId="0" borderId="13" xfId="7" applyFont="1" applyBorder="1" applyAlignment="1">
      <alignment horizontal="center" wrapText="1"/>
    </xf>
    <xf numFmtId="0" fontId="29" fillId="4" borderId="8" xfId="7" applyFont="1" applyFill="1" applyBorder="1" applyAlignment="1">
      <alignment horizontal="center" wrapText="1"/>
    </xf>
    <xf numFmtId="0" fontId="29" fillId="4" borderId="0" xfId="7" quotePrefix="1" applyFont="1" applyFill="1" applyAlignment="1">
      <alignment horizontal="center" wrapText="1"/>
    </xf>
    <xf numFmtId="0" fontId="29" fillId="4" borderId="0" xfId="7" applyFont="1" applyFill="1" applyAlignment="1">
      <alignment wrapText="1"/>
    </xf>
    <xf numFmtId="0" fontId="29" fillId="4" borderId="8" xfId="7" quotePrefix="1" applyFont="1" applyFill="1" applyBorder="1" applyAlignment="1">
      <alignment wrapText="1"/>
    </xf>
    <xf numFmtId="0" fontId="29" fillId="4" borderId="8" xfId="7" applyFont="1" applyFill="1" applyBorder="1" applyAlignment="1">
      <alignment horizontal="left" wrapText="1"/>
    </xf>
    <xf numFmtId="0" fontId="32" fillId="4" borderId="5" xfId="7" applyFont="1" applyFill="1" applyBorder="1" applyAlignment="1">
      <alignment horizontal="center"/>
    </xf>
    <xf numFmtId="0" fontId="32" fillId="4" borderId="5" xfId="7" applyFont="1" applyFill="1" applyBorder="1" applyAlignment="1">
      <alignment horizontal="left" wrapText="1"/>
    </xf>
    <xf numFmtId="0" fontId="32" fillId="4" borderId="5" xfId="7" quotePrefix="1" applyFont="1" applyFill="1" applyBorder="1" applyAlignment="1">
      <alignment horizontal="center"/>
    </xf>
    <xf numFmtId="0" fontId="29" fillId="4" borderId="16" xfId="7" applyFont="1" applyFill="1" applyBorder="1" applyAlignment="1">
      <alignment horizontal="center" wrapText="1"/>
    </xf>
    <xf numFmtId="0" fontId="29" fillId="4" borderId="8" xfId="7" quotePrefix="1" applyFont="1" applyFill="1" applyBorder="1" applyAlignment="1">
      <alignment horizontal="center" wrapText="1"/>
    </xf>
    <xf numFmtId="0" fontId="32" fillId="4" borderId="0" xfId="7" applyFont="1" applyFill="1" applyAlignment="1">
      <alignment horizontal="center"/>
    </xf>
    <xf numFmtId="0" fontId="32" fillId="4" borderId="8" xfId="7" applyFont="1" applyFill="1" applyBorder="1" applyAlignment="1">
      <alignment horizontal="center"/>
    </xf>
    <xf numFmtId="0" fontId="32" fillId="4" borderId="0" xfId="7" applyFont="1" applyFill="1" applyAlignment="1">
      <alignment horizontal="center" wrapText="1"/>
    </xf>
    <xf numFmtId="0" fontId="29" fillId="4" borderId="12" xfId="7" quotePrefix="1" applyFont="1" applyFill="1" applyBorder="1" applyAlignment="1">
      <alignment horizontal="center" wrapText="1"/>
    </xf>
    <xf numFmtId="0" fontId="27" fillId="4" borderId="8" xfId="7" applyFont="1" applyFill="1" applyBorder="1"/>
    <xf numFmtId="0" fontId="32" fillId="4" borderId="27" xfId="7" applyFont="1" applyFill="1" applyBorder="1" applyAlignment="1">
      <alignment horizontal="left" wrapText="1"/>
    </xf>
    <xf numFmtId="0" fontId="32" fillId="4" borderId="27" xfId="7" quotePrefix="1" applyFont="1" applyFill="1" applyBorder="1" applyAlignment="1">
      <alignment horizontal="center"/>
    </xf>
    <xf numFmtId="0" fontId="29" fillId="4" borderId="29" xfId="7" applyFont="1" applyFill="1" applyBorder="1" applyAlignment="1">
      <alignment horizontal="center" wrapText="1"/>
    </xf>
    <xf numFmtId="43" fontId="29" fillId="4" borderId="25" xfId="8" applyFont="1" applyFill="1" applyBorder="1" applyAlignment="1">
      <alignment horizontal="center"/>
    </xf>
    <xf numFmtId="43" fontId="32" fillId="4" borderId="25" xfId="8" applyFont="1" applyFill="1" applyBorder="1" applyAlignment="1">
      <alignment horizontal="center"/>
    </xf>
    <xf numFmtId="0" fontId="32" fillId="4" borderId="0" xfId="7" quotePrefix="1" applyFont="1" applyFill="1" applyAlignment="1">
      <alignment horizontal="center" wrapText="1"/>
    </xf>
    <xf numFmtId="0" fontId="32" fillId="4" borderId="0" xfId="7" applyFont="1" applyFill="1" applyAlignment="1">
      <alignment horizontal="center" vertical="center" wrapText="1"/>
    </xf>
    <xf numFmtId="0" fontId="32" fillId="4" borderId="8" xfId="7" applyFont="1" applyFill="1" applyBorder="1" applyAlignment="1">
      <alignment horizontal="center" vertical="center" wrapText="1"/>
    </xf>
    <xf numFmtId="0" fontId="32" fillId="4" borderId="5" xfId="7" quotePrefix="1" applyFont="1" applyFill="1" applyBorder="1" applyAlignment="1">
      <alignment horizontal="center" wrapText="1"/>
    </xf>
    <xf numFmtId="43" fontId="29" fillId="4" borderId="20" xfId="8" applyFont="1" applyFill="1" applyBorder="1" applyAlignment="1">
      <alignment horizontal="center"/>
    </xf>
    <xf numFmtId="43" fontId="32" fillId="4" borderId="20" xfId="8" applyFont="1" applyFill="1" applyBorder="1" applyAlignment="1">
      <alignment horizontal="center"/>
    </xf>
    <xf numFmtId="0" fontId="32" fillId="0" borderId="5" xfId="7" quotePrefix="1" applyFont="1" applyBorder="1" applyAlignment="1">
      <alignment horizontal="center" wrapText="1"/>
    </xf>
    <xf numFmtId="0" fontId="27" fillId="0" borderId="8" xfId="7" applyFont="1" applyBorder="1" applyAlignment="1">
      <alignment horizontal="left" wrapText="1"/>
    </xf>
    <xf numFmtId="0" fontId="29" fillId="0" borderId="0" xfId="7" applyFont="1" applyAlignment="1">
      <alignment horizontal="left" vertical="top" wrapText="1"/>
    </xf>
    <xf numFmtId="0" fontId="29" fillId="0" borderId="10" xfId="7" applyFont="1" applyBorder="1" applyAlignment="1">
      <alignment horizontal="center" wrapText="1"/>
    </xf>
    <xf numFmtId="43" fontId="29" fillId="0" borderId="0" xfId="7" applyNumberFormat="1" applyFont="1" applyAlignment="1">
      <alignment horizontal="left" wrapText="1"/>
    </xf>
    <xf numFmtId="43" fontId="34" fillId="4" borderId="22" xfId="8" applyFont="1" applyFill="1" applyBorder="1" applyAlignment="1">
      <alignment horizontal="center" wrapText="1"/>
    </xf>
    <xf numFmtId="43" fontId="29" fillId="4" borderId="0" xfId="7" applyNumberFormat="1" applyFont="1" applyFill="1"/>
    <xf numFmtId="43" fontId="29" fillId="0" borderId="15" xfId="7" applyNumberFormat="1" applyFont="1" applyBorder="1" applyAlignment="1">
      <alignment horizontal="left" wrapText="1"/>
    </xf>
    <xf numFmtId="0" fontId="29" fillId="0" borderId="16" xfId="7" applyFont="1" applyBorder="1" applyAlignment="1">
      <alignment horizontal="left" wrapText="1"/>
    </xf>
    <xf numFmtId="0" fontId="29" fillId="0" borderId="8" xfId="7" quotePrefix="1" applyFont="1" applyBorder="1"/>
    <xf numFmtId="43" fontId="29" fillId="4" borderId="7" xfId="8" applyFont="1" applyFill="1" applyBorder="1" applyAlignment="1">
      <alignment horizontal="center" wrapText="1"/>
    </xf>
    <xf numFmtId="0" fontId="29" fillId="0" borderId="0" xfId="7" applyFont="1" applyAlignment="1">
      <alignment horizontal="center"/>
    </xf>
    <xf numFmtId="43" fontId="32" fillId="4" borderId="22" xfId="8" applyFont="1" applyFill="1" applyBorder="1" applyAlignment="1">
      <alignment horizontal="center" vertical="center" wrapText="1"/>
    </xf>
    <xf numFmtId="0" fontId="32" fillId="0" borderId="3" xfId="7" applyFont="1" applyBorder="1" applyAlignment="1">
      <alignment wrapText="1"/>
    </xf>
    <xf numFmtId="0" fontId="32" fillId="0" borderId="3" xfId="7" quotePrefix="1" applyFont="1" applyBorder="1" applyAlignment="1">
      <alignment horizontal="center" wrapText="1"/>
    </xf>
    <xf numFmtId="43" fontId="32" fillId="4" borderId="20" xfId="8" applyFont="1" applyFill="1" applyBorder="1" applyAlignment="1">
      <alignment horizontal="center" vertical="center" wrapText="1"/>
    </xf>
    <xf numFmtId="0" fontId="32" fillId="0" borderId="5" xfId="7" applyFont="1" applyBorder="1" applyAlignment="1">
      <alignment wrapText="1"/>
    </xf>
    <xf numFmtId="0" fontId="29" fillId="0" borderId="4" xfId="7" applyFont="1" applyBorder="1" applyAlignment="1">
      <alignment horizontal="center" vertical="center" wrapText="1"/>
    </xf>
    <xf numFmtId="0" fontId="29" fillId="0" borderId="9" xfId="7" applyFont="1" applyBorder="1" applyAlignment="1">
      <alignment horizontal="center" vertical="center" wrapText="1"/>
    </xf>
    <xf numFmtId="0" fontId="27" fillId="4" borderId="0" xfId="7" applyFont="1" applyFill="1" applyAlignment="1">
      <alignment horizontal="center"/>
    </xf>
    <xf numFmtId="0" fontId="27" fillId="4" borderId="5" xfId="7" applyFont="1" applyFill="1" applyBorder="1"/>
    <xf numFmtId="0" fontId="36" fillId="0" borderId="0" xfId="7" applyFont="1" applyAlignment="1">
      <alignment horizontal="center" vertical="center" wrapText="1"/>
    </xf>
    <xf numFmtId="43" fontId="36" fillId="0" borderId="0" xfId="8" applyFont="1" applyFill="1" applyBorder="1" applyAlignment="1">
      <alignment horizontal="center" vertical="center" wrapText="1"/>
    </xf>
    <xf numFmtId="43" fontId="37" fillId="0" borderId="20" xfId="8" quotePrefix="1" applyFont="1" applyFill="1" applyBorder="1" applyAlignment="1">
      <alignment horizontal="center" vertical="center" wrapText="1"/>
    </xf>
    <xf numFmtId="43" fontId="37" fillId="3" borderId="20" xfId="8" quotePrefix="1" applyFont="1" applyFill="1" applyBorder="1" applyAlignment="1">
      <alignment horizontal="center" vertical="center" wrapText="1"/>
    </xf>
    <xf numFmtId="43" fontId="37" fillId="3" borderId="6" xfId="8" quotePrefix="1" applyFont="1" applyFill="1" applyBorder="1" applyAlignment="1">
      <alignment horizontal="center" vertical="center" wrapText="1"/>
    </xf>
    <xf numFmtId="43" fontId="37" fillId="0" borderId="5" xfId="8" quotePrefix="1" applyFont="1" applyFill="1" applyBorder="1" applyAlignment="1">
      <alignment horizontal="center" vertical="center" wrapText="1"/>
    </xf>
    <xf numFmtId="0" fontId="37" fillId="0" borderId="5" xfId="7" applyFont="1" applyBorder="1" applyAlignment="1">
      <alignment horizontal="center" vertical="center" wrapText="1"/>
    </xf>
    <xf numFmtId="0" fontId="38" fillId="0" borderId="5" xfId="7" applyFont="1" applyBorder="1" applyAlignment="1">
      <alignment horizontal="center" vertical="center" wrapText="1"/>
    </xf>
    <xf numFmtId="0" fontId="38" fillId="0" borderId="5" xfId="7" quotePrefix="1" applyFont="1" applyBorder="1" applyAlignment="1">
      <alignment horizontal="center" vertical="center" wrapText="1"/>
    </xf>
    <xf numFmtId="0" fontId="37" fillId="0" borderId="6" xfId="7" applyFont="1" applyBorder="1" applyAlignment="1">
      <alignment horizontal="center" vertical="center" wrapText="1"/>
    </xf>
    <xf numFmtId="43" fontId="37" fillId="0" borderId="22" xfId="8" quotePrefix="1" applyFont="1" applyFill="1" applyBorder="1" applyAlignment="1">
      <alignment horizontal="center" vertical="center" wrapText="1"/>
    </xf>
    <xf numFmtId="43" fontId="37" fillId="3" borderId="22" xfId="8" quotePrefix="1" applyFont="1" applyFill="1" applyBorder="1" applyAlignment="1">
      <alignment horizontal="center" vertical="center" wrapText="1"/>
    </xf>
    <xf numFmtId="43" fontId="37" fillId="3" borderId="8" xfId="8" quotePrefix="1" applyFont="1" applyFill="1" applyBorder="1" applyAlignment="1">
      <alignment horizontal="center" vertical="center" wrapText="1"/>
    </xf>
    <xf numFmtId="43" fontId="37" fillId="0" borderId="0" xfId="8" quotePrefix="1" applyFont="1" applyFill="1" applyBorder="1" applyAlignment="1">
      <alignment horizontal="center" vertical="center" wrapText="1"/>
    </xf>
    <xf numFmtId="0" fontId="37" fillId="0" borderId="0" xfId="7" applyFont="1" applyAlignment="1">
      <alignment horizontal="center" vertical="center" wrapText="1"/>
    </xf>
    <xf numFmtId="0" fontId="38" fillId="0" borderId="0" xfId="7" applyFont="1" applyAlignment="1">
      <alignment horizontal="center" vertical="center" wrapText="1"/>
    </xf>
    <xf numFmtId="0" fontId="38" fillId="0" borderId="0" xfId="7" quotePrefix="1" applyFont="1" applyAlignment="1">
      <alignment horizontal="center" vertical="center" wrapText="1"/>
    </xf>
    <xf numFmtId="0" fontId="37" fillId="0" borderId="8" xfId="7" applyFont="1" applyBorder="1" applyAlignment="1">
      <alignment horizontal="center" vertical="center" wrapText="1"/>
    </xf>
    <xf numFmtId="43" fontId="37" fillId="0" borderId="23" xfId="8" quotePrefix="1" applyFont="1" applyFill="1" applyBorder="1" applyAlignment="1">
      <alignment horizontal="center" vertical="center" wrapText="1"/>
    </xf>
    <xf numFmtId="43" fontId="37" fillId="3" borderId="23" xfId="8" quotePrefix="1" applyFont="1" applyFill="1" applyBorder="1" applyAlignment="1">
      <alignment horizontal="center" vertical="center" wrapText="1"/>
    </xf>
    <xf numFmtId="43" fontId="37" fillId="3" borderId="10" xfId="8" quotePrefix="1" applyFont="1" applyFill="1" applyBorder="1" applyAlignment="1">
      <alignment horizontal="center" vertical="center" wrapText="1"/>
    </xf>
    <xf numFmtId="43" fontId="37" fillId="0" borderId="3" xfId="8" quotePrefix="1" applyFont="1" applyFill="1" applyBorder="1" applyAlignment="1">
      <alignment horizontal="center" vertical="center" wrapText="1"/>
    </xf>
    <xf numFmtId="0" fontId="37" fillId="0" borderId="3" xfId="7" applyFont="1" applyBorder="1" applyAlignment="1">
      <alignment horizontal="center" vertical="center" wrapText="1"/>
    </xf>
    <xf numFmtId="0" fontId="38" fillId="0" borderId="3" xfId="7" applyFont="1" applyBorder="1" applyAlignment="1">
      <alignment horizontal="center" vertical="center" wrapText="1"/>
    </xf>
    <xf numFmtId="0" fontId="38" fillId="0" borderId="3" xfId="7" quotePrefix="1" applyFont="1" applyBorder="1" applyAlignment="1">
      <alignment horizontal="center" vertical="center" wrapText="1"/>
    </xf>
    <xf numFmtId="0" fontId="37" fillId="0" borderId="10" xfId="7" applyFont="1" applyBorder="1" applyAlignment="1">
      <alignment horizontal="center" vertical="center" wrapText="1"/>
    </xf>
    <xf numFmtId="43" fontId="39" fillId="0" borderId="22" xfId="8" quotePrefix="1" applyFont="1" applyFill="1" applyBorder="1" applyAlignment="1">
      <alignment horizontal="center" vertical="center" wrapText="1"/>
    </xf>
    <xf numFmtId="43" fontId="36" fillId="3" borderId="22" xfId="8" quotePrefix="1" applyFont="1" applyFill="1" applyBorder="1" applyAlignment="1">
      <alignment horizontal="center" vertical="center" wrapText="1"/>
    </xf>
    <xf numFmtId="43" fontId="36" fillId="3" borderId="8" xfId="8" quotePrefix="1" applyFont="1" applyFill="1" applyBorder="1" applyAlignment="1">
      <alignment horizontal="center" vertical="center" wrapText="1"/>
    </xf>
    <xf numFmtId="43" fontId="39" fillId="0" borderId="0" xfId="8" quotePrefix="1" applyFont="1" applyFill="1" applyBorder="1" applyAlignment="1">
      <alignment horizontal="center" vertical="center" wrapText="1"/>
    </xf>
    <xf numFmtId="0" fontId="39" fillId="0" borderId="0" xfId="7" applyFont="1" applyAlignment="1">
      <alignment horizontal="center" vertical="center" wrapText="1"/>
    </xf>
    <xf numFmtId="43" fontId="39" fillId="3" borderId="22" xfId="8" quotePrefix="1" applyFont="1" applyFill="1" applyBorder="1" applyAlignment="1">
      <alignment horizontal="center" vertical="center" wrapText="1"/>
    </xf>
    <xf numFmtId="43" fontId="39" fillId="3" borderId="8" xfId="8" quotePrefix="1" applyFont="1" applyFill="1" applyBorder="1" applyAlignment="1">
      <alignment horizontal="center" vertical="center" wrapText="1"/>
    </xf>
    <xf numFmtId="43" fontId="40" fillId="0" borderId="22" xfId="8" quotePrefix="1" applyFont="1" applyFill="1" applyBorder="1" applyAlignment="1">
      <alignment horizontal="center" vertical="center" wrapText="1"/>
    </xf>
    <xf numFmtId="43" fontId="36" fillId="0" borderId="0" xfId="8" quotePrefix="1" applyFont="1" applyFill="1" applyBorder="1" applyAlignment="1">
      <alignment horizontal="center" vertical="center" wrapText="1"/>
    </xf>
    <xf numFmtId="43" fontId="36" fillId="0" borderId="22" xfId="8" quotePrefix="1" applyFont="1" applyFill="1" applyBorder="1" applyAlignment="1">
      <alignment horizontal="center" vertical="center" wrapText="1"/>
    </xf>
    <xf numFmtId="43" fontId="36" fillId="0" borderId="7" xfId="8" applyFont="1" applyFill="1" applyBorder="1" applyAlignment="1">
      <alignment horizontal="center" vertical="center" wrapText="1"/>
    </xf>
    <xf numFmtId="43" fontId="40" fillId="3" borderId="22" xfId="8" quotePrefix="1" applyFont="1" applyFill="1" applyBorder="1" applyAlignment="1">
      <alignment horizontal="center" vertical="center" wrapText="1"/>
    </xf>
    <xf numFmtId="43" fontId="40" fillId="3" borderId="8" xfId="8" quotePrefix="1" applyFont="1" applyFill="1" applyBorder="1" applyAlignment="1">
      <alignment horizontal="center" vertical="center" wrapText="1"/>
    </xf>
    <xf numFmtId="0" fontId="37" fillId="0" borderId="8" xfId="7" quotePrefix="1" applyFont="1" applyBorder="1" applyAlignment="1">
      <alignment horizontal="center" vertical="center" wrapText="1"/>
    </xf>
    <xf numFmtId="43" fontId="37" fillId="0" borderId="7" xfId="8" applyFont="1" applyFill="1" applyBorder="1" applyAlignment="1">
      <alignment horizontal="center" vertical="center" wrapText="1"/>
    </xf>
    <xf numFmtId="43" fontId="37" fillId="3" borderId="7" xfId="8" applyFont="1" applyFill="1" applyBorder="1" applyAlignment="1">
      <alignment horizontal="center" vertical="center" wrapText="1"/>
    </xf>
    <xf numFmtId="43" fontId="36" fillId="3" borderId="22" xfId="8" applyFont="1" applyFill="1" applyBorder="1" applyAlignment="1">
      <alignment horizontal="center" vertical="center" wrapText="1"/>
    </xf>
    <xf numFmtId="43" fontId="36" fillId="3" borderId="8" xfId="8" applyFont="1" applyFill="1" applyBorder="1" applyAlignment="1">
      <alignment horizontal="center" vertical="center" wrapText="1"/>
    </xf>
    <xf numFmtId="43" fontId="36" fillId="3" borderId="0" xfId="8" applyFont="1" applyFill="1" applyBorder="1" applyAlignment="1">
      <alignment horizontal="center" vertical="center" wrapText="1"/>
    </xf>
    <xf numFmtId="0" fontId="38" fillId="3" borderId="0" xfId="7" applyFont="1" applyFill="1" applyAlignment="1">
      <alignment horizontal="center" vertical="center" wrapText="1"/>
    </xf>
    <xf numFmtId="0" fontId="38" fillId="3" borderId="0" xfId="7" quotePrefix="1" applyFont="1" applyFill="1" applyAlignment="1">
      <alignment horizontal="center" vertical="center" wrapText="1"/>
    </xf>
    <xf numFmtId="43" fontId="37" fillId="0" borderId="7" xfId="8" quotePrefix="1" applyFont="1" applyFill="1" applyBorder="1" applyAlignment="1">
      <alignment horizontal="center" vertical="center" wrapText="1"/>
    </xf>
    <xf numFmtId="43" fontId="39" fillId="0" borderId="7" xfId="8" quotePrefix="1" applyFont="1" applyFill="1" applyBorder="1" applyAlignment="1">
      <alignment horizontal="center" vertical="center" wrapText="1"/>
    </xf>
    <xf numFmtId="43" fontId="40" fillId="0" borderId="7" xfId="8" quotePrefix="1" applyFont="1" applyFill="1" applyBorder="1" applyAlignment="1">
      <alignment horizontal="center" vertical="center" wrapText="1"/>
    </xf>
    <xf numFmtId="43" fontId="36" fillId="0" borderId="7" xfId="8" quotePrefix="1" applyFont="1" applyFill="1" applyBorder="1" applyAlignment="1">
      <alignment horizontal="center" vertical="center" wrapText="1"/>
    </xf>
    <xf numFmtId="43" fontId="36" fillId="0" borderId="22" xfId="8" applyFont="1" applyFill="1" applyBorder="1" applyAlignment="1">
      <alignment horizontal="center" vertical="center" wrapText="1"/>
    </xf>
    <xf numFmtId="43" fontId="37" fillId="0" borderId="22" xfId="8" applyFont="1" applyFill="1" applyBorder="1" applyAlignment="1">
      <alignment horizontal="center" vertical="center" wrapText="1"/>
    </xf>
    <xf numFmtId="43" fontId="38" fillId="3" borderId="22" xfId="8" quotePrefix="1" applyFont="1" applyFill="1" applyBorder="1" applyAlignment="1">
      <alignment horizontal="center" vertical="center" wrapText="1"/>
    </xf>
    <xf numFmtId="43" fontId="38" fillId="3" borderId="8" xfId="8" quotePrefix="1" applyFont="1" applyFill="1" applyBorder="1" applyAlignment="1">
      <alignment horizontal="center" vertical="center" wrapText="1"/>
    </xf>
    <xf numFmtId="43" fontId="36" fillId="0" borderId="23" xfId="8" applyFont="1" applyFill="1" applyBorder="1" applyAlignment="1">
      <alignment horizontal="center" vertical="center" wrapText="1"/>
    </xf>
    <xf numFmtId="43" fontId="36" fillId="3" borderId="23" xfId="8" applyFont="1" applyFill="1" applyBorder="1" applyAlignment="1">
      <alignment horizontal="center" vertical="center" wrapText="1"/>
    </xf>
    <xf numFmtId="43" fontId="36" fillId="3" borderId="10" xfId="8" applyFont="1" applyFill="1" applyBorder="1" applyAlignment="1">
      <alignment horizontal="center" vertical="center" wrapText="1"/>
    </xf>
    <xf numFmtId="0" fontId="38" fillId="0" borderId="10" xfId="7" applyFont="1" applyBorder="1" applyAlignment="1">
      <alignment horizontal="center" vertical="center" wrapText="1"/>
    </xf>
    <xf numFmtId="43" fontId="37" fillId="3" borderId="20" xfId="8" applyFont="1" applyFill="1" applyBorder="1" applyAlignment="1">
      <alignment horizontal="center" vertical="center" wrapText="1"/>
    </xf>
    <xf numFmtId="43" fontId="37" fillId="3" borderId="6" xfId="8" applyFont="1" applyFill="1" applyBorder="1" applyAlignment="1">
      <alignment horizontal="center" vertical="center" wrapText="1"/>
    </xf>
    <xf numFmtId="43" fontId="41" fillId="0" borderId="0" xfId="8" applyFont="1" applyFill="1" applyBorder="1" applyAlignment="1">
      <alignment horizontal="center" vertical="center" wrapText="1"/>
    </xf>
    <xf numFmtId="0" fontId="41" fillId="0" borderId="0" xfId="7" applyFont="1" applyAlignment="1">
      <alignment horizontal="center" vertical="center" wrapText="1"/>
    </xf>
    <xf numFmtId="43" fontId="43" fillId="0" borderId="0" xfId="8" applyFont="1" applyFill="1" applyBorder="1" applyAlignment="1">
      <alignment horizontal="center" vertical="center" wrapText="1"/>
    </xf>
    <xf numFmtId="43" fontId="44" fillId="0" borderId="0" xfId="8" applyFont="1" applyFill="1" applyBorder="1" applyAlignment="1">
      <alignment horizontal="center" vertical="center" wrapText="1"/>
    </xf>
    <xf numFmtId="0" fontId="2" fillId="0" borderId="0" xfId="7"/>
    <xf numFmtId="0" fontId="46" fillId="0" borderId="0" xfId="7" applyFont="1"/>
    <xf numFmtId="0" fontId="46" fillId="0" borderId="0" xfId="7" applyFont="1" applyAlignment="1">
      <alignment horizontal="center" wrapText="1"/>
    </xf>
    <xf numFmtId="43" fontId="46" fillId="0" borderId="0" xfId="8" applyFont="1" applyFill="1" applyBorder="1" applyAlignment="1">
      <alignment horizontal="center" wrapText="1"/>
    </xf>
    <xf numFmtId="0" fontId="47" fillId="0" borderId="8" xfId="7" applyFont="1" applyBorder="1" applyAlignment="1">
      <alignment horizontal="center" wrapText="1"/>
    </xf>
    <xf numFmtId="0" fontId="47" fillId="0" borderId="0" xfId="7" applyFont="1" applyAlignment="1">
      <alignment horizontal="center" vertical="center" wrapText="1"/>
    </xf>
    <xf numFmtId="0" fontId="47" fillId="0" borderId="0" xfId="7" applyFont="1" applyAlignment="1">
      <alignment horizontal="left" wrapText="1"/>
    </xf>
    <xf numFmtId="43" fontId="47" fillId="0" borderId="23" xfId="8" applyFont="1" applyFill="1" applyBorder="1" applyAlignment="1">
      <alignment horizontal="center" wrapText="1"/>
    </xf>
    <xf numFmtId="0" fontId="47" fillId="0" borderId="8" xfId="7" quotePrefix="1" applyFont="1" applyBorder="1" applyAlignment="1">
      <alignment horizontal="center" wrapText="1"/>
    </xf>
    <xf numFmtId="43" fontId="46" fillId="0" borderId="22" xfId="8" applyFont="1" applyFill="1" applyBorder="1" applyAlignment="1">
      <alignment horizontal="center" wrapText="1"/>
    </xf>
    <xf numFmtId="0" fontId="46" fillId="0" borderId="0" xfId="7" applyFont="1" applyAlignment="1">
      <alignment horizontal="left" wrapText="1"/>
    </xf>
    <xf numFmtId="0" fontId="47" fillId="0" borderId="16" xfId="7" quotePrefix="1" applyFont="1" applyBorder="1" applyAlignment="1">
      <alignment horizontal="center" wrapText="1"/>
    </xf>
    <xf numFmtId="0" fontId="47" fillId="0" borderId="15" xfId="7" applyFont="1" applyBorder="1" applyAlignment="1">
      <alignment horizontal="center" vertical="center" wrapText="1"/>
    </xf>
    <xf numFmtId="0" fontId="46" fillId="0" borderId="15" xfId="7" applyFont="1" applyBorder="1" applyAlignment="1">
      <alignment horizontal="left" wrapText="1"/>
    </xf>
    <xf numFmtId="43" fontId="46" fillId="0" borderId="26" xfId="8" applyFont="1" applyFill="1" applyBorder="1" applyAlignment="1">
      <alignment horizontal="center" wrapText="1"/>
    </xf>
    <xf numFmtId="0" fontId="49" fillId="0" borderId="0" xfId="7" applyFont="1" applyAlignment="1">
      <alignment horizontal="left" vertical="center" wrapText="1"/>
    </xf>
    <xf numFmtId="43" fontId="47" fillId="0" borderId="22" xfId="8" applyFont="1" applyFill="1" applyBorder="1" applyAlignment="1">
      <alignment horizontal="center" wrapText="1"/>
    </xf>
    <xf numFmtId="0" fontId="47" fillId="0" borderId="15" xfId="7" applyFont="1" applyBorder="1" applyAlignment="1">
      <alignment horizontal="left" vertical="center" wrapText="1"/>
    </xf>
    <xf numFmtId="43" fontId="47" fillId="0" borderId="26" xfId="8" applyFont="1" applyFill="1" applyBorder="1" applyAlignment="1">
      <alignment horizontal="center" wrapText="1"/>
    </xf>
    <xf numFmtId="0" fontId="47" fillId="0" borderId="6" xfId="7" applyFont="1" applyBorder="1" applyAlignment="1">
      <alignment horizontal="center" wrapText="1"/>
    </xf>
    <xf numFmtId="0" fontId="47" fillId="0" borderId="5" xfId="7" applyFont="1" applyBorder="1" applyAlignment="1">
      <alignment horizontal="center" vertical="center" wrapText="1"/>
    </xf>
    <xf numFmtId="0" fontId="46" fillId="0" borderId="5" xfId="7" applyFont="1" applyBorder="1" applyAlignment="1">
      <alignment horizontal="left" wrapText="1"/>
    </xf>
    <xf numFmtId="43" fontId="46" fillId="0" borderId="20" xfId="8" applyFont="1" applyFill="1" applyBorder="1" applyAlignment="1">
      <alignment horizontal="center" wrapText="1"/>
    </xf>
    <xf numFmtId="0" fontId="49" fillId="0" borderId="5" xfId="7" applyFont="1" applyBorder="1" applyAlignment="1">
      <alignment horizontal="left" vertical="center" wrapText="1"/>
    </xf>
    <xf numFmtId="43" fontId="47" fillId="0" borderId="20" xfId="8" applyFont="1" applyFill="1" applyBorder="1" applyAlignment="1">
      <alignment horizontal="center" wrapText="1"/>
    </xf>
    <xf numFmtId="0" fontId="47" fillId="0" borderId="16" xfId="7" applyFont="1" applyBorder="1" applyAlignment="1">
      <alignment horizontal="center" wrapText="1"/>
    </xf>
    <xf numFmtId="0" fontId="47" fillId="0" borderId="15" xfId="7" applyFont="1" applyBorder="1" applyAlignment="1">
      <alignment horizontal="left" wrapText="1"/>
    </xf>
    <xf numFmtId="0" fontId="49" fillId="0" borderId="18" xfId="7" applyFont="1" applyBorder="1" applyAlignment="1">
      <alignment horizontal="left" vertical="center" wrapText="1"/>
    </xf>
    <xf numFmtId="43" fontId="47" fillId="0" borderId="21" xfId="8" applyFont="1" applyFill="1" applyBorder="1" applyAlignment="1">
      <alignment horizontal="center" wrapText="1"/>
    </xf>
    <xf numFmtId="0" fontId="46" fillId="0" borderId="0" xfId="7" applyFont="1" applyAlignment="1">
      <alignment wrapText="1"/>
    </xf>
    <xf numFmtId="0" fontId="47" fillId="0" borderId="5" xfId="7" applyFont="1" applyBorder="1" applyAlignment="1">
      <alignment horizontal="left" wrapText="1"/>
    </xf>
    <xf numFmtId="0" fontId="47" fillId="0" borderId="13" xfId="7" applyFont="1" applyBorder="1" applyAlignment="1">
      <alignment horizontal="center" wrapText="1"/>
    </xf>
    <xf numFmtId="0" fontId="47" fillId="0" borderId="12" xfId="7" applyFont="1" applyBorder="1" applyAlignment="1">
      <alignment horizontal="center" vertical="center" wrapText="1"/>
    </xf>
    <xf numFmtId="0" fontId="49" fillId="0" borderId="12" xfId="7" applyFont="1" applyBorder="1" applyAlignment="1">
      <alignment horizontal="left" vertical="center" wrapText="1"/>
    </xf>
    <xf numFmtId="43" fontId="47" fillId="0" borderId="25" xfId="8" applyFont="1" applyFill="1" applyBorder="1" applyAlignment="1">
      <alignment horizontal="center" wrapText="1"/>
    </xf>
    <xf numFmtId="0" fontId="49" fillId="0" borderId="8" xfId="7" applyFont="1" applyBorder="1" applyAlignment="1">
      <alignment horizontal="center" vertical="center" wrapText="1"/>
    </xf>
    <xf numFmtId="0" fontId="49" fillId="0" borderId="0" xfId="7" applyFont="1" applyAlignment="1">
      <alignment horizontal="center" vertical="center" wrapText="1"/>
    </xf>
    <xf numFmtId="43" fontId="46" fillId="0" borderId="25" xfId="8" applyFont="1" applyFill="1" applyBorder="1" applyAlignment="1">
      <alignment horizontal="center" wrapText="1"/>
    </xf>
    <xf numFmtId="0" fontId="49" fillId="0" borderId="15" xfId="7" applyFont="1" applyBorder="1" applyAlignment="1">
      <alignment horizontal="left" vertical="center" wrapText="1"/>
    </xf>
    <xf numFmtId="0" fontId="46" fillId="0" borderId="8" xfId="7" applyFont="1" applyBorder="1"/>
    <xf numFmtId="0" fontId="47" fillId="0" borderId="10" xfId="7" applyFont="1" applyBorder="1" applyAlignment="1">
      <alignment horizontal="center" wrapText="1"/>
    </xf>
    <xf numFmtId="0" fontId="47" fillId="0" borderId="3" xfId="7" applyFont="1" applyBorder="1" applyAlignment="1">
      <alignment horizontal="center" vertical="center" wrapText="1"/>
    </xf>
    <xf numFmtId="0" fontId="49" fillId="0" borderId="3" xfId="7" applyFont="1" applyBorder="1" applyAlignment="1">
      <alignment horizontal="left" vertical="center" wrapText="1"/>
    </xf>
    <xf numFmtId="0" fontId="49" fillId="0" borderId="8" xfId="7" applyFont="1" applyBorder="1" applyAlignment="1">
      <alignment horizontal="left" vertical="center"/>
    </xf>
    <xf numFmtId="2" fontId="47" fillId="0" borderId="0" xfId="7" applyNumberFormat="1" applyFont="1" applyAlignment="1">
      <alignment horizontal="center" wrapText="1"/>
    </xf>
    <xf numFmtId="0" fontId="49" fillId="0" borderId="6" xfId="7" applyFont="1" applyBorder="1" applyAlignment="1">
      <alignment horizontal="left" vertical="center"/>
    </xf>
    <xf numFmtId="2" fontId="47" fillId="0" borderId="5" xfId="7" applyNumberFormat="1" applyFont="1" applyBorder="1" applyAlignment="1">
      <alignment horizontal="center" wrapText="1"/>
    </xf>
    <xf numFmtId="43" fontId="2" fillId="0" borderId="0" xfId="8" applyFont="1" applyFill="1"/>
    <xf numFmtId="0" fontId="46" fillId="0" borderId="5" xfId="7" applyFont="1" applyBorder="1"/>
    <xf numFmtId="0" fontId="46" fillId="0" borderId="0" xfId="7" applyFont="1" applyAlignment="1">
      <alignment horizontal="center"/>
    </xf>
    <xf numFmtId="0" fontId="49" fillId="0" borderId="5" xfId="7" quotePrefix="1" applyFont="1" applyBorder="1" applyAlignment="1">
      <alignment horizontal="center" wrapText="1"/>
    </xf>
    <xf numFmtId="0" fontId="49" fillId="0" borderId="5" xfId="7" applyFont="1" applyBorder="1"/>
    <xf numFmtId="43" fontId="49" fillId="0" borderId="5" xfId="8" applyFont="1" applyFill="1" applyBorder="1" applyAlignment="1">
      <alignment horizontal="center" vertical="center" wrapText="1"/>
    </xf>
    <xf numFmtId="43" fontId="49" fillId="0" borderId="20" xfId="8" applyFont="1" applyFill="1" applyBorder="1" applyAlignment="1">
      <alignment horizontal="center" vertical="center" wrapText="1"/>
    </xf>
    <xf numFmtId="0" fontId="47" fillId="0" borderId="0" xfId="7" applyFont="1" applyAlignment="1">
      <alignment horizontal="center" wrapText="1"/>
    </xf>
    <xf numFmtId="0" fontId="47" fillId="0" borderId="8" xfId="7" quotePrefix="1" applyFont="1" applyBorder="1" applyAlignment="1">
      <alignment wrapText="1"/>
    </xf>
    <xf numFmtId="0" fontId="47" fillId="0" borderId="0" xfId="7" applyFont="1" applyAlignment="1">
      <alignment wrapText="1"/>
    </xf>
    <xf numFmtId="43" fontId="46" fillId="0" borderId="0" xfId="8" applyFont="1" applyFill="1" applyBorder="1" applyAlignment="1">
      <alignment horizontal="center"/>
    </xf>
    <xf numFmtId="43" fontId="46" fillId="0" borderId="22" xfId="8" applyFont="1" applyFill="1" applyBorder="1" applyAlignment="1">
      <alignment horizontal="center"/>
    </xf>
    <xf numFmtId="43" fontId="46" fillId="0" borderId="0" xfId="8" quotePrefix="1" applyFont="1" applyFill="1" applyBorder="1" applyAlignment="1">
      <alignment horizontal="center"/>
    </xf>
    <xf numFmtId="43" fontId="46" fillId="0" borderId="22" xfId="8" quotePrefix="1" applyFont="1" applyFill="1" applyBorder="1" applyAlignment="1">
      <alignment horizontal="center"/>
    </xf>
    <xf numFmtId="0" fontId="47" fillId="0" borderId="8" xfId="7" applyFont="1" applyBorder="1" applyAlignment="1">
      <alignment horizontal="left" wrapText="1"/>
    </xf>
    <xf numFmtId="43" fontId="47" fillId="0" borderId="0" xfId="8" applyFont="1" applyFill="1" applyBorder="1" applyAlignment="1">
      <alignment horizontal="center" wrapText="1"/>
    </xf>
    <xf numFmtId="0" fontId="47" fillId="0" borderId="0" xfId="7" quotePrefix="1" applyFont="1" applyAlignment="1">
      <alignment horizontal="center" wrapText="1"/>
    </xf>
    <xf numFmtId="0" fontId="47" fillId="0" borderId="0" xfId="7" applyFont="1" applyAlignment="1">
      <alignment horizontal="left"/>
    </xf>
    <xf numFmtId="0" fontId="47" fillId="0" borderId="16" xfId="7" applyFont="1" applyBorder="1" applyAlignment="1">
      <alignment horizontal="left" wrapText="1"/>
    </xf>
    <xf numFmtId="43" fontId="47" fillId="0" borderId="15" xfId="8" applyFont="1" applyFill="1" applyBorder="1" applyAlignment="1">
      <alignment horizontal="center" wrapText="1"/>
    </xf>
    <xf numFmtId="0" fontId="47" fillId="0" borderId="8" xfId="7" quotePrefix="1" applyFont="1" applyBorder="1"/>
    <xf numFmtId="0" fontId="47" fillId="0" borderId="0" xfId="7" applyFont="1"/>
    <xf numFmtId="166" fontId="51" fillId="0" borderId="22" xfId="8" quotePrefix="1" applyNumberFormat="1" applyFont="1" applyFill="1" applyBorder="1" applyAlignment="1">
      <alignment horizontal="right"/>
    </xf>
    <xf numFmtId="0" fontId="47" fillId="0" borderId="15" xfId="7" applyFont="1" applyBorder="1" applyAlignment="1">
      <alignment horizontal="center" wrapText="1"/>
    </xf>
    <xf numFmtId="43" fontId="46" fillId="0" borderId="15" xfId="8" applyFont="1" applyFill="1" applyBorder="1" applyAlignment="1">
      <alignment horizontal="center"/>
    </xf>
    <xf numFmtId="43" fontId="46" fillId="0" borderId="26" xfId="8" applyFont="1" applyFill="1" applyBorder="1" applyAlignment="1">
      <alignment horizontal="center"/>
    </xf>
    <xf numFmtId="0" fontId="47" fillId="0" borderId="12" xfId="7" quotePrefix="1" applyFont="1" applyBorder="1" applyAlignment="1">
      <alignment horizontal="center" wrapText="1"/>
    </xf>
    <xf numFmtId="0" fontId="49" fillId="0" borderId="12" xfId="7" applyFont="1" applyBorder="1" applyAlignment="1">
      <alignment horizontal="left" wrapText="1"/>
    </xf>
    <xf numFmtId="43" fontId="47" fillId="0" borderId="12" xfId="8" applyFont="1" applyFill="1" applyBorder="1" applyAlignment="1">
      <alignment horizontal="center"/>
    </xf>
    <xf numFmtId="43" fontId="47" fillId="0" borderId="25" xfId="8" applyFont="1" applyFill="1" applyBorder="1" applyAlignment="1">
      <alignment horizontal="center"/>
    </xf>
    <xf numFmtId="0" fontId="49" fillId="0" borderId="0" xfId="7" applyFont="1" applyAlignment="1">
      <alignment horizontal="left" wrapText="1"/>
    </xf>
    <xf numFmtId="43" fontId="47" fillId="0" borderId="0" xfId="8" applyFont="1" applyFill="1" applyBorder="1" applyAlignment="1">
      <alignment horizontal="center"/>
    </xf>
    <xf numFmtId="43" fontId="47" fillId="0" borderId="22" xfId="8" applyFont="1" applyFill="1" applyBorder="1" applyAlignment="1">
      <alignment horizontal="center"/>
    </xf>
    <xf numFmtId="0" fontId="49" fillId="0" borderId="5" xfId="7" applyFont="1" applyBorder="1" applyAlignment="1">
      <alignment horizontal="left" wrapText="1"/>
    </xf>
    <xf numFmtId="43" fontId="47" fillId="0" borderId="5" xfId="8" applyFont="1" applyFill="1" applyBorder="1" applyAlignment="1">
      <alignment horizontal="center" wrapText="1"/>
    </xf>
    <xf numFmtId="0" fontId="49" fillId="0" borderId="8" xfId="7" applyFont="1" applyBorder="1" applyAlignment="1">
      <alignment horizontal="center"/>
    </xf>
    <xf numFmtId="0" fontId="49" fillId="0" borderId="0" xfId="7" applyFont="1" applyAlignment="1">
      <alignment horizontal="center"/>
    </xf>
    <xf numFmtId="0" fontId="49" fillId="0" borderId="5" xfId="7" applyFont="1" applyBorder="1" applyAlignment="1">
      <alignment horizontal="left"/>
    </xf>
    <xf numFmtId="43" fontId="47" fillId="0" borderId="5" xfId="8" applyFont="1" applyFill="1" applyBorder="1" applyAlignment="1">
      <alignment horizontal="center"/>
    </xf>
    <xf numFmtId="43" fontId="47" fillId="0" borderId="20" xfId="8" applyFont="1" applyFill="1" applyBorder="1" applyAlignment="1">
      <alignment horizontal="center"/>
    </xf>
    <xf numFmtId="43" fontId="46" fillId="0" borderId="15" xfId="8" applyFont="1" applyFill="1" applyBorder="1" applyAlignment="1">
      <alignment horizontal="center" wrapText="1"/>
    </xf>
    <xf numFmtId="0" fontId="47" fillId="0" borderId="0" xfId="7" applyFont="1" applyAlignment="1">
      <alignment horizontal="left" vertical="top" wrapText="1"/>
    </xf>
    <xf numFmtId="0" fontId="46" fillId="0" borderId="8" xfId="7" applyFont="1" applyBorder="1" applyAlignment="1">
      <alignment horizontal="left" wrapText="1"/>
    </xf>
    <xf numFmtId="43" fontId="47" fillId="0" borderId="12" xfId="8" applyFont="1" applyFill="1" applyBorder="1" applyAlignment="1">
      <alignment horizontal="center" wrapText="1"/>
    </xf>
    <xf numFmtId="43" fontId="47" fillId="0" borderId="0" xfId="8" quotePrefix="1" applyFont="1" applyFill="1" applyBorder="1" applyAlignment="1">
      <alignment horizontal="center"/>
    </xf>
    <xf numFmtId="43" fontId="47" fillId="0" borderId="22" xfId="8" quotePrefix="1" applyFont="1" applyFill="1" applyBorder="1" applyAlignment="1">
      <alignment horizontal="center"/>
    </xf>
    <xf numFmtId="43" fontId="47" fillId="0" borderId="15" xfId="8" applyFont="1" applyFill="1" applyBorder="1" applyAlignment="1">
      <alignment horizontal="center"/>
    </xf>
    <xf numFmtId="43" fontId="47" fillId="0" borderId="26" xfId="8" applyFont="1" applyFill="1" applyBorder="1" applyAlignment="1">
      <alignment horizontal="center"/>
    </xf>
    <xf numFmtId="0" fontId="49" fillId="0" borderId="0" xfId="7" quotePrefix="1" applyFont="1" applyAlignment="1">
      <alignment horizontal="center" wrapText="1"/>
    </xf>
    <xf numFmtId="0" fontId="49" fillId="0" borderId="27" xfId="7" quotePrefix="1" applyFont="1" applyBorder="1" applyAlignment="1">
      <alignment horizontal="center"/>
    </xf>
    <xf numFmtId="0" fontId="49" fillId="0" borderId="27" xfId="7" applyFont="1" applyBorder="1" applyAlignment="1">
      <alignment horizontal="left"/>
    </xf>
    <xf numFmtId="0" fontId="49" fillId="0" borderId="5" xfId="7" quotePrefix="1" applyFont="1" applyBorder="1" applyAlignment="1">
      <alignment horizontal="center"/>
    </xf>
    <xf numFmtId="0" fontId="47" fillId="0" borderId="15" xfId="7" quotePrefix="1" applyFont="1" applyBorder="1" applyAlignment="1">
      <alignment horizontal="center" wrapText="1"/>
    </xf>
    <xf numFmtId="0" fontId="47" fillId="0" borderId="8" xfId="7" applyFont="1" applyBorder="1"/>
    <xf numFmtId="0" fontId="47" fillId="0" borderId="8" xfId="7" quotePrefix="1" applyFont="1" applyBorder="1" applyAlignment="1">
      <alignment horizontal="left" wrapText="1"/>
    </xf>
    <xf numFmtId="0" fontId="47" fillId="0" borderId="15" xfId="7" applyFont="1" applyBorder="1"/>
    <xf numFmtId="0" fontId="47" fillId="0" borderId="8" xfId="7" applyFont="1" applyBorder="1" applyAlignment="1">
      <alignment wrapText="1"/>
    </xf>
    <xf numFmtId="0" fontId="52" fillId="0" borderId="0" xfId="7" applyFont="1"/>
    <xf numFmtId="0" fontId="52" fillId="0" borderId="0" xfId="7" applyFont="1" applyAlignment="1">
      <alignment horizontal="center"/>
    </xf>
    <xf numFmtId="0" fontId="47" fillId="0" borderId="5" xfId="7" quotePrefix="1" applyFont="1" applyBorder="1" applyAlignment="1">
      <alignment horizontal="center" wrapText="1"/>
    </xf>
    <xf numFmtId="0" fontId="46" fillId="0" borderId="24" xfId="7" applyFont="1" applyBorder="1"/>
    <xf numFmtId="43" fontId="51" fillId="0" borderId="0" xfId="8" applyFont="1" applyFill="1" applyBorder="1" applyAlignment="1">
      <alignment horizontal="center"/>
    </xf>
    <xf numFmtId="0" fontId="51" fillId="0" borderId="0" xfId="7" applyFont="1"/>
    <xf numFmtId="0" fontId="53" fillId="0" borderId="0" xfId="7" quotePrefix="1" applyFont="1"/>
    <xf numFmtId="0" fontId="46" fillId="0" borderId="3" xfId="7" quotePrefix="1" applyFont="1" applyBorder="1" applyAlignment="1">
      <alignment horizontal="left" vertical="center" wrapText="1"/>
    </xf>
    <xf numFmtId="0" fontId="46" fillId="0" borderId="0" xfId="7" quotePrefix="1" applyFont="1" applyAlignment="1">
      <alignment horizontal="left" vertical="top" wrapText="1"/>
    </xf>
    <xf numFmtId="0" fontId="47" fillId="0" borderId="16" xfId="7" quotePrefix="1" applyFont="1" applyBorder="1" applyAlignment="1">
      <alignment horizontal="center" vertical="center" wrapText="1"/>
    </xf>
    <xf numFmtId="0" fontId="47" fillId="0" borderId="15" xfId="7" applyFont="1" applyBorder="1" applyAlignment="1">
      <alignment horizontal="center" vertical="center" wrapText="1"/>
    </xf>
    <xf numFmtId="0" fontId="49" fillId="0" borderId="6" xfId="7" applyFont="1" applyBorder="1" applyAlignment="1">
      <alignment horizontal="center" vertical="center" wrapText="1"/>
    </xf>
    <xf numFmtId="0" fontId="49" fillId="0" borderId="5" xfId="7" applyFont="1" applyBorder="1" applyAlignment="1">
      <alignment horizontal="center" vertical="center" wrapText="1"/>
    </xf>
    <xf numFmtId="0" fontId="47" fillId="0" borderId="8" xfId="7" applyFont="1" applyBorder="1" applyAlignment="1">
      <alignment horizontal="center" wrapText="1"/>
    </xf>
    <xf numFmtId="0" fontId="47" fillId="0" borderId="0" xfId="7" applyFont="1" applyAlignment="1">
      <alignment horizontal="center" wrapText="1"/>
    </xf>
    <xf numFmtId="0" fontId="49" fillId="0" borderId="8" xfId="7" applyFont="1" applyBorder="1" applyAlignment="1">
      <alignment horizontal="right" wrapText="1"/>
    </xf>
    <xf numFmtId="0" fontId="49" fillId="0" borderId="0" xfId="7" applyFont="1" applyAlignment="1">
      <alignment horizontal="right" wrapText="1"/>
    </xf>
    <xf numFmtId="0" fontId="47" fillId="0" borderId="6" xfId="7" quotePrefix="1" applyFont="1" applyBorder="1" applyAlignment="1">
      <alignment horizontal="center" vertical="center" wrapText="1"/>
    </xf>
    <xf numFmtId="0" fontId="47" fillId="0" borderId="5" xfId="7" applyFont="1" applyBorder="1" applyAlignment="1">
      <alignment horizontal="center" vertical="center" wrapText="1"/>
    </xf>
    <xf numFmtId="0" fontId="47" fillId="0" borderId="8" xfId="7" applyFont="1" applyBorder="1" applyAlignment="1">
      <alignment horizontal="center" vertical="center" wrapText="1"/>
    </xf>
    <xf numFmtId="0" fontId="47" fillId="0" borderId="0" xfId="7" applyFont="1" applyAlignment="1">
      <alignment horizontal="center" vertical="center" wrapText="1"/>
    </xf>
    <xf numFmtId="0" fontId="49" fillId="0" borderId="19" xfId="7" applyFont="1" applyBorder="1" applyAlignment="1">
      <alignment horizontal="center" vertical="center" wrapText="1"/>
    </xf>
    <xf numFmtId="0" fontId="49" fillId="0" borderId="18" xfId="7" applyFont="1" applyBorder="1" applyAlignment="1">
      <alignment horizontal="center" vertical="center" wrapText="1"/>
    </xf>
    <xf numFmtId="0" fontId="47" fillId="0" borderId="8" xfId="7" quotePrefix="1" applyFont="1" applyBorder="1" applyAlignment="1">
      <alignment horizontal="center" vertical="center" wrapText="1"/>
    </xf>
    <xf numFmtId="0" fontId="49" fillId="0" borderId="18" xfId="7" applyFont="1" applyBorder="1" applyAlignment="1">
      <alignment horizontal="left" vertical="center" wrapText="1"/>
    </xf>
    <xf numFmtId="0" fontId="37" fillId="0" borderId="0" xfId="7" applyFont="1" applyAlignment="1">
      <alignment horizontal="right" vertical="center" wrapText="1"/>
    </xf>
    <xf numFmtId="0" fontId="37" fillId="0" borderId="0" xfId="7" applyFont="1" applyAlignment="1">
      <alignment horizontal="center" vertical="center" wrapText="1"/>
    </xf>
    <xf numFmtId="0" fontId="47" fillId="0" borderId="9" xfId="7" applyFont="1" applyBorder="1" applyAlignment="1">
      <alignment horizontal="center" vertical="center" wrapText="1"/>
    </xf>
    <xf numFmtId="0" fontId="47" fillId="0" borderId="7" xfId="7" applyFont="1" applyBorder="1" applyAlignment="1">
      <alignment horizontal="center" vertical="center" wrapText="1"/>
    </xf>
    <xf numFmtId="0" fontId="47" fillId="0" borderId="4" xfId="7" applyFont="1" applyBorder="1" applyAlignment="1">
      <alignment horizontal="center" vertical="center" wrapText="1"/>
    </xf>
    <xf numFmtId="0" fontId="48" fillId="0" borderId="7" xfId="7" applyFont="1" applyBorder="1" applyAlignment="1">
      <alignment horizontal="center" vertical="center" wrapText="1"/>
    </xf>
    <xf numFmtId="0" fontId="48" fillId="0" borderId="4" xfId="7" applyFont="1" applyBorder="1" applyAlignment="1">
      <alignment horizontal="center" vertical="center" wrapText="1"/>
    </xf>
    <xf numFmtId="43" fontId="47" fillId="0" borderId="9" xfId="8" applyFont="1" applyFill="1" applyBorder="1" applyAlignment="1">
      <alignment horizontal="center" vertical="center" wrapText="1"/>
    </xf>
    <xf numFmtId="43" fontId="47" fillId="0" borderId="7" xfId="8" applyFont="1" applyFill="1" applyBorder="1" applyAlignment="1">
      <alignment horizontal="center" vertical="center" wrapText="1"/>
    </xf>
    <xf numFmtId="43" fontId="47" fillId="0" borderId="4" xfId="8" applyFont="1" applyFill="1" applyBorder="1" applyAlignment="1">
      <alignment horizontal="center" vertical="center" wrapText="1"/>
    </xf>
    <xf numFmtId="0" fontId="46" fillId="0" borderId="0" xfId="7" quotePrefix="1" applyFont="1" applyAlignment="1">
      <alignment horizontal="left" wrapText="1"/>
    </xf>
    <xf numFmtId="0" fontId="46" fillId="0" borderId="0" xfId="7" applyFont="1" applyAlignment="1">
      <alignment horizontal="left" wrapText="1"/>
    </xf>
    <xf numFmtId="0" fontId="46" fillId="0" borderId="24" xfId="7" applyFont="1" applyBorder="1" applyAlignment="1">
      <alignment horizontal="left" wrapText="1"/>
    </xf>
    <xf numFmtId="0" fontId="49" fillId="0" borderId="8" xfId="7" applyFont="1" applyBorder="1" applyAlignment="1">
      <alignment horizontal="center"/>
    </xf>
    <xf numFmtId="0" fontId="49" fillId="0" borderId="0" xfId="7" applyFont="1" applyAlignment="1">
      <alignment horizontal="center"/>
    </xf>
    <xf numFmtId="0" fontId="49" fillId="0" borderId="6" xfId="7" applyFont="1" applyBorder="1" applyAlignment="1">
      <alignment horizontal="center"/>
    </xf>
    <xf numFmtId="0" fontId="49" fillId="0" borderId="5" xfId="7" applyFont="1" applyBorder="1" applyAlignment="1">
      <alignment horizontal="center"/>
    </xf>
    <xf numFmtId="0" fontId="49" fillId="0" borderId="13" xfId="7" applyFont="1" applyBorder="1" applyAlignment="1">
      <alignment horizontal="center"/>
    </xf>
    <xf numFmtId="0" fontId="49" fillId="0" borderId="12" xfId="7" applyFont="1" applyBorder="1" applyAlignment="1">
      <alignment horizontal="center"/>
    </xf>
    <xf numFmtId="0" fontId="47" fillId="0" borderId="0" xfId="7" applyFont="1" applyAlignment="1">
      <alignment horizontal="left" wrapText="1"/>
    </xf>
    <xf numFmtId="0" fontId="49" fillId="0" borderId="13" xfId="7" applyFont="1" applyBorder="1" applyAlignment="1">
      <alignment horizontal="center" vertical="center"/>
    </xf>
    <xf numFmtId="0" fontId="49" fillId="0" borderId="12" xfId="7" applyFont="1" applyBorder="1" applyAlignment="1">
      <alignment horizontal="center" vertical="center"/>
    </xf>
    <xf numFmtId="0" fontId="49" fillId="0" borderId="6" xfId="7" applyFont="1" applyBorder="1" applyAlignment="1">
      <alignment horizontal="center" wrapText="1"/>
    </xf>
    <xf numFmtId="0" fontId="49" fillId="0" borderId="5" xfId="7" applyFont="1" applyBorder="1" applyAlignment="1">
      <alignment horizontal="center" wrapText="1"/>
    </xf>
    <xf numFmtId="0" fontId="49" fillId="0" borderId="28" xfId="7" applyFont="1" applyBorder="1" applyAlignment="1">
      <alignment horizontal="center"/>
    </xf>
    <xf numFmtId="0" fontId="49" fillId="0" borderId="27" xfId="7" applyFont="1" applyBorder="1" applyAlignment="1">
      <alignment horizontal="center"/>
    </xf>
    <xf numFmtId="0" fontId="47" fillId="0" borderId="12" xfId="7" applyFont="1" applyBorder="1" applyAlignment="1">
      <alignment horizontal="left" wrapText="1"/>
    </xf>
    <xf numFmtId="0" fontId="49" fillId="0" borderId="19" xfId="7" applyFont="1" applyBorder="1" applyAlignment="1">
      <alignment horizontal="center" wrapText="1"/>
    </xf>
    <xf numFmtId="0" fontId="49" fillId="0" borderId="18" xfId="7" applyFont="1" applyBorder="1" applyAlignment="1">
      <alignment horizontal="center" wrapText="1"/>
    </xf>
    <xf numFmtId="0" fontId="47" fillId="0" borderId="10" xfId="7" applyFont="1" applyBorder="1" applyAlignment="1">
      <alignment horizontal="center" vertical="center" wrapText="1"/>
    </xf>
    <xf numFmtId="0" fontId="47" fillId="0" borderId="3" xfId="7" applyFont="1" applyBorder="1" applyAlignment="1">
      <alignment horizontal="center" vertical="center" wrapText="1"/>
    </xf>
    <xf numFmtId="0" fontId="47" fillId="0" borderId="23" xfId="7" applyFont="1" applyBorder="1" applyAlignment="1">
      <alignment horizontal="center" vertical="center" wrapText="1"/>
    </xf>
    <xf numFmtId="0" fontId="47" fillId="0" borderId="22" xfId="7" applyFont="1" applyBorder="1" applyAlignment="1">
      <alignment horizontal="center" vertical="center" wrapText="1"/>
    </xf>
    <xf numFmtId="0" fontId="47" fillId="0" borderId="6" xfId="7" applyFont="1" applyBorder="1" applyAlignment="1">
      <alignment horizontal="center" vertical="center" wrapText="1"/>
    </xf>
    <xf numFmtId="0" fontId="47" fillId="0" borderId="20" xfId="7" applyFont="1" applyBorder="1" applyAlignment="1">
      <alignment horizontal="center" vertical="center" wrapText="1"/>
    </xf>
    <xf numFmtId="0" fontId="20" fillId="4" borderId="19" xfId="7" applyFont="1" applyFill="1" applyBorder="1" applyAlignment="1">
      <alignment horizontal="center" vertical="center" wrapText="1"/>
    </xf>
    <xf numFmtId="0" fontId="20" fillId="4" borderId="18" xfId="7" applyFont="1" applyFill="1" applyBorder="1" applyAlignment="1">
      <alignment horizontal="center" vertical="center" wrapText="1"/>
    </xf>
    <xf numFmtId="0" fontId="17" fillId="4" borderId="8" xfId="7" applyFont="1" applyFill="1" applyBorder="1" applyAlignment="1">
      <alignment horizontal="center" vertical="center" wrapText="1"/>
    </xf>
    <xf numFmtId="0" fontId="17" fillId="4" borderId="0" xfId="7" applyFont="1" applyFill="1" applyAlignment="1">
      <alignment horizontal="center" vertical="center" wrapText="1"/>
    </xf>
    <xf numFmtId="0" fontId="26" fillId="4" borderId="0" xfId="7" applyFont="1" applyFill="1" applyAlignment="1">
      <alignment horizontal="center" vertical="center" wrapText="1"/>
    </xf>
    <xf numFmtId="0" fontId="17" fillId="4" borderId="9" xfId="7" applyFont="1" applyFill="1" applyBorder="1" applyAlignment="1">
      <alignment horizontal="center" vertical="center" wrapText="1"/>
    </xf>
    <xf numFmtId="0" fontId="17" fillId="4" borderId="7" xfId="7" applyFont="1" applyFill="1" applyBorder="1" applyAlignment="1">
      <alignment horizontal="center" vertical="center" wrapText="1"/>
    </xf>
    <xf numFmtId="0" fontId="17" fillId="4" borderId="4" xfId="7" applyFont="1" applyFill="1" applyBorder="1" applyAlignment="1">
      <alignment horizontal="center" vertical="center" wrapText="1"/>
    </xf>
    <xf numFmtId="0" fontId="17" fillId="4" borderId="9" xfId="7" applyFont="1" applyFill="1" applyBorder="1" applyAlignment="1">
      <alignment horizontal="left" vertical="center" wrapText="1"/>
    </xf>
    <xf numFmtId="0" fontId="22" fillId="4" borderId="7" xfId="7" applyFont="1" applyFill="1" applyBorder="1" applyAlignment="1">
      <alignment horizontal="left" vertical="center" wrapText="1"/>
    </xf>
    <xf numFmtId="0" fontId="22" fillId="4" borderId="4" xfId="7" applyFont="1" applyFill="1" applyBorder="1" applyAlignment="1">
      <alignment horizontal="left" vertical="center" wrapText="1"/>
    </xf>
    <xf numFmtId="43" fontId="17" fillId="4" borderId="9" xfId="8" applyFont="1" applyFill="1" applyBorder="1" applyAlignment="1">
      <alignment horizontal="center" vertical="center" wrapText="1"/>
    </xf>
    <xf numFmtId="43" fontId="17" fillId="4" borderId="7" xfId="8" applyFont="1" applyFill="1" applyBorder="1" applyAlignment="1">
      <alignment horizontal="center" vertical="center" wrapText="1"/>
    </xf>
    <xf numFmtId="43" fontId="17" fillId="4" borderId="4" xfId="8" applyFont="1" applyFill="1" applyBorder="1" applyAlignment="1">
      <alignment horizontal="center" vertical="center" wrapText="1"/>
    </xf>
    <xf numFmtId="43" fontId="17" fillId="4" borderId="10" xfId="8" applyFont="1" applyFill="1" applyBorder="1" applyAlignment="1">
      <alignment horizontal="center" vertical="center" wrapText="1"/>
    </xf>
    <xf numFmtId="43" fontId="17" fillId="4" borderId="23" xfId="8" applyFont="1" applyFill="1" applyBorder="1" applyAlignment="1">
      <alignment horizontal="center" vertical="center" wrapText="1"/>
    </xf>
    <xf numFmtId="43" fontId="17" fillId="4" borderId="8" xfId="8" applyFont="1" applyFill="1" applyBorder="1" applyAlignment="1">
      <alignment horizontal="center" vertical="center" wrapText="1"/>
    </xf>
    <xf numFmtId="43" fontId="17" fillId="4" borderId="22" xfId="8" applyFont="1" applyFill="1" applyBorder="1" applyAlignment="1">
      <alignment horizontal="center" vertical="center" wrapText="1"/>
    </xf>
    <xf numFmtId="43" fontId="17" fillId="4" borderId="6" xfId="8" applyFont="1" applyFill="1" applyBorder="1" applyAlignment="1">
      <alignment horizontal="center" vertical="center" wrapText="1"/>
    </xf>
    <xf numFmtId="43" fontId="17" fillId="4" borderId="20" xfId="8" applyFont="1" applyFill="1" applyBorder="1" applyAlignment="1">
      <alignment horizontal="center" vertical="center" wrapText="1"/>
    </xf>
    <xf numFmtId="0" fontId="24" fillId="4" borderId="0" xfId="7" applyFont="1" applyFill="1" applyAlignment="1">
      <alignment horizontal="center" vertical="center" wrapText="1"/>
    </xf>
    <xf numFmtId="0" fontId="17" fillId="4" borderId="16" xfId="7" quotePrefix="1" applyFont="1" applyFill="1" applyBorder="1" applyAlignment="1">
      <alignment horizontal="center" vertical="center" wrapText="1"/>
    </xf>
    <xf numFmtId="0" fontId="17" fillId="4" borderId="15" xfId="7" applyFont="1" applyFill="1" applyBorder="1" applyAlignment="1">
      <alignment horizontal="center" vertical="center" wrapText="1"/>
    </xf>
    <xf numFmtId="0" fontId="18" fillId="4" borderId="3" xfId="7" quotePrefix="1" applyFont="1" applyFill="1" applyBorder="1" applyAlignment="1">
      <alignment horizontal="left" vertical="center" wrapText="1"/>
    </xf>
    <xf numFmtId="0" fontId="20" fillId="4" borderId="18" xfId="7" applyFont="1" applyFill="1" applyBorder="1" applyAlignment="1">
      <alignment horizontal="left" vertical="center" wrapText="1"/>
    </xf>
    <xf numFmtId="0" fontId="17" fillId="4" borderId="8" xfId="7" applyFont="1" applyFill="1" applyBorder="1" applyAlignment="1">
      <alignment horizontal="center" wrapText="1"/>
    </xf>
    <xf numFmtId="0" fontId="17" fillId="4" borderId="0" xfId="7" applyFont="1" applyFill="1" applyAlignment="1">
      <alignment horizontal="center" wrapText="1"/>
    </xf>
    <xf numFmtId="0" fontId="20" fillId="4" borderId="6" xfId="7" applyFont="1" applyFill="1" applyBorder="1" applyAlignment="1">
      <alignment horizontal="center" vertical="center" wrapText="1"/>
    </xf>
    <xf numFmtId="0" fontId="20" fillId="4" borderId="5" xfId="7" applyFont="1" applyFill="1" applyBorder="1" applyAlignment="1">
      <alignment horizontal="center" vertical="center" wrapText="1"/>
    </xf>
    <xf numFmtId="0" fontId="18" fillId="4" borderId="0" xfId="7" quotePrefix="1" applyFont="1" applyFill="1" applyAlignment="1">
      <alignment horizontal="left" vertical="top" wrapText="1"/>
    </xf>
    <xf numFmtId="0" fontId="20" fillId="4" borderId="8" xfId="7" applyFont="1" applyFill="1" applyBorder="1" applyAlignment="1">
      <alignment horizontal="right" wrapText="1"/>
    </xf>
    <xf numFmtId="0" fontId="20" fillId="4" borderId="0" xfId="7" applyFont="1" applyFill="1" applyAlignment="1">
      <alignment horizontal="right" wrapText="1"/>
    </xf>
    <xf numFmtId="0" fontId="17" fillId="4" borderId="6" xfId="7" quotePrefix="1" applyFont="1" applyFill="1" applyBorder="1" applyAlignment="1">
      <alignment horizontal="center" vertical="center" wrapText="1"/>
    </xf>
    <xf numFmtId="0" fontId="17" fillId="4" borderId="5" xfId="7" applyFont="1" applyFill="1" applyBorder="1" applyAlignment="1">
      <alignment horizontal="center" vertical="center" wrapText="1"/>
    </xf>
    <xf numFmtId="0" fontId="17" fillId="4" borderId="8" xfId="7" quotePrefix="1" applyFont="1" applyFill="1" applyBorder="1" applyAlignment="1">
      <alignment horizontal="center" vertical="center" wrapText="1"/>
    </xf>
    <xf numFmtId="0" fontId="29" fillId="0" borderId="0" xfId="7" applyFont="1" applyAlignment="1">
      <alignment horizontal="left" wrapText="1"/>
    </xf>
    <xf numFmtId="0" fontId="32" fillId="0" borderId="13" xfId="7" applyFont="1" applyBorder="1" applyAlignment="1">
      <alignment horizontal="center" vertical="center"/>
    </xf>
    <xf numFmtId="0" fontId="32" fillId="0" borderId="12" xfId="7" applyFont="1" applyBorder="1" applyAlignment="1">
      <alignment horizontal="center" vertical="center"/>
    </xf>
    <xf numFmtId="0" fontId="32" fillId="0" borderId="8" xfId="7" applyFont="1" applyBorder="1" applyAlignment="1">
      <alignment horizontal="center"/>
    </xf>
    <xf numFmtId="0" fontId="32" fillId="0" borderId="0" xfId="7" applyFont="1" applyAlignment="1">
      <alignment horizontal="center"/>
    </xf>
    <xf numFmtId="0" fontId="29" fillId="0" borderId="7" xfId="7" applyFont="1" applyBorder="1" applyAlignment="1">
      <alignment horizontal="center" vertical="center" wrapText="1"/>
    </xf>
    <xf numFmtId="43" fontId="29" fillId="4" borderId="9" xfId="8" applyFont="1" applyFill="1" applyBorder="1" applyAlignment="1">
      <alignment horizontal="center" vertical="center" wrapText="1"/>
    </xf>
    <xf numFmtId="43" fontId="29" fillId="4" borderId="7" xfId="8" applyFont="1" applyFill="1" applyBorder="1" applyAlignment="1">
      <alignment horizontal="center" vertical="center" wrapText="1"/>
    </xf>
    <xf numFmtId="43" fontId="29" fillId="4" borderId="4" xfId="8" applyFont="1" applyFill="1" applyBorder="1" applyAlignment="1">
      <alignment horizontal="center" vertical="center" wrapText="1"/>
    </xf>
    <xf numFmtId="0" fontId="32" fillId="0" borderId="10" xfId="7" applyFont="1" applyBorder="1" applyAlignment="1">
      <alignment horizontal="center" wrapText="1"/>
    </xf>
    <xf numFmtId="0" fontId="32" fillId="0" borderId="3" xfId="7" applyFont="1" applyBorder="1" applyAlignment="1">
      <alignment horizontal="center" wrapText="1"/>
    </xf>
    <xf numFmtId="0" fontId="32" fillId="0" borderId="6" xfId="7" applyFont="1" applyBorder="1" applyAlignment="1">
      <alignment horizontal="center" wrapText="1"/>
    </xf>
    <xf numFmtId="0" fontId="32" fillId="0" borderId="5" xfId="7" applyFont="1" applyBorder="1" applyAlignment="1">
      <alignment horizontal="center" wrapText="1"/>
    </xf>
    <xf numFmtId="0" fontId="24" fillId="4" borderId="0" xfId="7" applyFont="1" applyFill="1" applyAlignment="1">
      <alignment horizontal="right" vertical="center" wrapText="1"/>
    </xf>
    <xf numFmtId="0" fontId="32" fillId="0" borderId="19" xfId="7" applyFont="1" applyBorder="1" applyAlignment="1">
      <alignment horizontal="center" wrapText="1"/>
    </xf>
    <xf numFmtId="0" fontId="32" fillId="0" borderId="18" xfId="7" applyFont="1" applyBorder="1" applyAlignment="1">
      <alignment horizontal="center" wrapText="1"/>
    </xf>
    <xf numFmtId="0" fontId="32" fillId="0" borderId="13" xfId="7" applyFont="1" applyBorder="1" applyAlignment="1">
      <alignment horizontal="center"/>
    </xf>
    <xf numFmtId="0" fontId="32" fillId="0" borderId="12" xfId="7" applyFont="1" applyBorder="1" applyAlignment="1">
      <alignment horizontal="center"/>
    </xf>
    <xf numFmtId="0" fontId="29" fillId="0" borderId="10" xfId="7" applyFont="1" applyBorder="1" applyAlignment="1">
      <alignment horizontal="center" vertical="center" wrapText="1"/>
    </xf>
    <xf numFmtId="0" fontId="29" fillId="0" borderId="3" xfId="7" applyFont="1" applyBorder="1" applyAlignment="1">
      <alignment horizontal="center" vertical="center" wrapText="1"/>
    </xf>
    <xf numFmtId="0" fontId="29" fillId="0" borderId="23" xfId="7" applyFont="1" applyBorder="1" applyAlignment="1">
      <alignment horizontal="center" vertical="center" wrapText="1"/>
    </xf>
    <xf numFmtId="0" fontId="29" fillId="0" borderId="8" xfId="7" applyFont="1" applyBorder="1" applyAlignment="1">
      <alignment horizontal="center" vertical="center" wrapText="1"/>
    </xf>
    <xf numFmtId="0" fontId="29" fillId="0" borderId="0" xfId="7" applyFont="1" applyAlignment="1">
      <alignment horizontal="center" vertical="center" wrapText="1"/>
    </xf>
    <xf numFmtId="0" fontId="29" fillId="0" borderId="22" xfId="7" applyFont="1" applyBorder="1" applyAlignment="1">
      <alignment horizontal="center" vertical="center" wrapText="1"/>
    </xf>
    <xf numFmtId="0" fontId="29" fillId="0" borderId="6" xfId="7" applyFont="1" applyBorder="1" applyAlignment="1">
      <alignment horizontal="center" vertical="center" wrapText="1"/>
    </xf>
    <xf numFmtId="0" fontId="29" fillId="0" borderId="5" xfId="7" applyFont="1" applyBorder="1" applyAlignment="1">
      <alignment horizontal="center" vertical="center" wrapText="1"/>
    </xf>
    <xf numFmtId="0" fontId="29" fillId="0" borderId="20" xfId="7" applyFont="1" applyBorder="1" applyAlignment="1">
      <alignment horizontal="center" vertical="center" wrapText="1"/>
    </xf>
    <xf numFmtId="0" fontId="29" fillId="0" borderId="9" xfId="7" applyFont="1" applyBorder="1" applyAlignment="1">
      <alignment horizontal="center" vertical="center" wrapText="1"/>
    </xf>
    <xf numFmtId="0" fontId="29" fillId="0" borderId="4" xfId="7" applyFont="1" applyBorder="1" applyAlignment="1">
      <alignment horizontal="center" vertical="center" wrapText="1"/>
    </xf>
    <xf numFmtId="43" fontId="32" fillId="4" borderId="10" xfId="8" applyFont="1" applyFill="1" applyBorder="1" applyAlignment="1">
      <alignment horizontal="center" vertical="center" wrapText="1"/>
    </xf>
    <xf numFmtId="43" fontId="32" fillId="4" borderId="23" xfId="8" applyFont="1" applyFill="1" applyBorder="1" applyAlignment="1">
      <alignment horizontal="center" vertical="center" wrapText="1"/>
    </xf>
    <xf numFmtId="43" fontId="32" fillId="4" borderId="8" xfId="8" applyFont="1" applyFill="1" applyBorder="1" applyAlignment="1">
      <alignment horizontal="center" vertical="center" wrapText="1"/>
    </xf>
    <xf numFmtId="43" fontId="32" fillId="4" borderId="22" xfId="8" applyFont="1" applyFill="1" applyBorder="1" applyAlignment="1">
      <alignment horizontal="center" vertical="center" wrapText="1"/>
    </xf>
    <xf numFmtId="43" fontId="32" fillId="4" borderId="6" xfId="8" applyFont="1" applyFill="1" applyBorder="1" applyAlignment="1">
      <alignment horizontal="center" vertical="center" wrapText="1"/>
    </xf>
    <xf numFmtId="43" fontId="32" fillId="4" borderId="20" xfId="8" applyFont="1" applyFill="1" applyBorder="1" applyAlignment="1">
      <alignment horizontal="center" vertical="center" wrapText="1"/>
    </xf>
    <xf numFmtId="0" fontId="32" fillId="4" borderId="13" xfId="7" applyFont="1" applyFill="1" applyBorder="1" applyAlignment="1">
      <alignment horizontal="center" vertical="center"/>
    </xf>
    <xf numFmtId="0" fontId="32" fillId="4" borderId="12" xfId="7" applyFont="1" applyFill="1" applyBorder="1" applyAlignment="1">
      <alignment horizontal="center" vertical="center"/>
    </xf>
    <xf numFmtId="0" fontId="29" fillId="4" borderId="12" xfId="7" applyFont="1" applyFill="1" applyBorder="1" applyAlignment="1">
      <alignment horizontal="left" wrapText="1"/>
    </xf>
    <xf numFmtId="0" fontId="32" fillId="4" borderId="8" xfId="7" applyFont="1" applyFill="1" applyBorder="1" applyAlignment="1">
      <alignment horizontal="center"/>
    </xf>
    <xf numFmtId="0" fontId="32" fillId="4" borderId="0" xfId="7" applyFont="1" applyFill="1" applyAlignment="1">
      <alignment horizontal="center"/>
    </xf>
    <xf numFmtId="0" fontId="29" fillId="4" borderId="0" xfId="7" applyFont="1" applyFill="1" applyAlignment="1">
      <alignment horizontal="left" wrapText="1"/>
    </xf>
    <xf numFmtId="0" fontId="32" fillId="0" borderId="6" xfId="7" applyFont="1" applyBorder="1" applyAlignment="1">
      <alignment horizontal="center"/>
    </xf>
    <xf numFmtId="0" fontId="32" fillId="0" borderId="5" xfId="7" applyFont="1" applyBorder="1" applyAlignment="1">
      <alignment horizontal="center"/>
    </xf>
    <xf numFmtId="0" fontId="32" fillId="4" borderId="28" xfId="7" applyFont="1" applyFill="1" applyBorder="1" applyAlignment="1">
      <alignment horizontal="center"/>
    </xf>
    <xf numFmtId="0" fontId="32" fillId="4" borderId="27" xfId="7" applyFont="1" applyFill="1" applyBorder="1" applyAlignment="1">
      <alignment horizontal="center"/>
    </xf>
    <xf numFmtId="0" fontId="32" fillId="4" borderId="6" xfId="7" applyFont="1" applyFill="1" applyBorder="1" applyAlignment="1">
      <alignment horizontal="center" wrapText="1"/>
    </xf>
    <xf numFmtId="0" fontId="32" fillId="4" borderId="5" xfId="7" applyFont="1" applyFill="1" applyBorder="1" applyAlignment="1">
      <alignment horizontal="center" wrapText="1"/>
    </xf>
    <xf numFmtId="43" fontId="27" fillId="0" borderId="24" xfId="8" applyFont="1" applyFill="1" applyBorder="1" applyAlignment="1">
      <alignment horizontal="right" wrapText="1"/>
    </xf>
    <xf numFmtId="43" fontId="27" fillId="0" borderId="0" xfId="8" applyFont="1" applyFill="1" applyBorder="1" applyAlignment="1">
      <alignment horizontal="right" wrapText="1"/>
    </xf>
    <xf numFmtId="0" fontId="32" fillId="4" borderId="6" xfId="7" applyFont="1" applyFill="1" applyBorder="1" applyAlignment="1">
      <alignment horizontal="center"/>
    </xf>
    <xf numFmtId="0" fontId="32" fillId="4" borderId="5" xfId="7" applyFont="1" applyFill="1" applyBorder="1" applyAlignment="1">
      <alignment horizontal="center"/>
    </xf>
    <xf numFmtId="43" fontId="37" fillId="0" borderId="9" xfId="8" applyFont="1" applyFill="1" applyBorder="1" applyAlignment="1">
      <alignment horizontal="center" vertical="center" wrapText="1"/>
    </xf>
    <xf numFmtId="43" fontId="37" fillId="0" borderId="7" xfId="8" applyFont="1" applyFill="1" applyBorder="1" applyAlignment="1">
      <alignment horizontal="center" vertical="center" wrapText="1"/>
    </xf>
    <xf numFmtId="43" fontId="37" fillId="0" borderId="4" xfId="8" applyFont="1" applyFill="1" applyBorder="1" applyAlignment="1">
      <alignment horizontal="center" vertical="center" wrapText="1"/>
    </xf>
    <xf numFmtId="0" fontId="37" fillId="3" borderId="8" xfId="7" applyFont="1" applyFill="1" applyBorder="1" applyAlignment="1">
      <alignment horizontal="center" vertical="center" wrapText="1"/>
    </xf>
    <xf numFmtId="0" fontId="37" fillId="3" borderId="0" xfId="7" applyFont="1" applyFill="1" applyAlignment="1">
      <alignment horizontal="center" vertical="center" wrapText="1"/>
    </xf>
    <xf numFmtId="0" fontId="37" fillId="0" borderId="8" xfId="7" applyFont="1" applyBorder="1" applyAlignment="1">
      <alignment horizontal="center" vertical="center" wrapText="1"/>
    </xf>
    <xf numFmtId="0" fontId="45" fillId="0" borderId="0" xfId="7" applyFont="1" applyAlignment="1">
      <alignment horizontal="center" vertical="center" wrapText="1"/>
    </xf>
    <xf numFmtId="0" fontId="41" fillId="0" borderId="0" xfId="7" applyFont="1" applyAlignment="1">
      <alignment horizontal="center" vertical="center" wrapText="1"/>
    </xf>
    <xf numFmtId="43" fontId="41" fillId="0" borderId="0" xfId="8" applyFont="1" applyFill="1" applyBorder="1" applyAlignment="1">
      <alignment horizontal="center" vertical="center" wrapText="1"/>
    </xf>
    <xf numFmtId="43" fontId="42" fillId="0" borderId="0" xfId="8" applyFont="1" applyFill="1" applyAlignment="1">
      <alignment horizontal="center" vertical="center" wrapText="1"/>
    </xf>
    <xf numFmtId="0" fontId="41" fillId="4" borderId="0" xfId="7" applyFont="1" applyFill="1" applyAlignment="1">
      <alignment horizontal="center" vertical="center" wrapText="1"/>
    </xf>
    <xf numFmtId="0" fontId="37" fillId="0" borderId="10" xfId="7" applyFont="1" applyBorder="1" applyAlignment="1">
      <alignment horizontal="center" vertical="center" wrapText="1"/>
    </xf>
    <xf numFmtId="0" fontId="37" fillId="0" borderId="3" xfId="7" applyFont="1" applyBorder="1" applyAlignment="1">
      <alignment horizontal="center" vertical="center" wrapText="1"/>
    </xf>
    <xf numFmtId="0" fontId="37" fillId="0" borderId="23" xfId="7" applyFont="1" applyBorder="1" applyAlignment="1">
      <alignment horizontal="center" vertical="center" wrapText="1"/>
    </xf>
    <xf numFmtId="0" fontId="37" fillId="0" borderId="22" xfId="7" applyFont="1" applyBorder="1" applyAlignment="1">
      <alignment horizontal="center" vertical="center" wrapText="1"/>
    </xf>
    <xf numFmtId="0" fontId="37" fillId="0" borderId="6" xfId="7" applyFont="1" applyBorder="1" applyAlignment="1">
      <alignment horizontal="center" vertical="center" wrapText="1"/>
    </xf>
    <xf numFmtId="0" fontId="37" fillId="0" borderId="5" xfId="7" applyFont="1" applyBorder="1" applyAlignment="1">
      <alignment horizontal="center" vertical="center" wrapText="1"/>
    </xf>
    <xf numFmtId="0" fontId="37" fillId="0" borderId="20" xfId="7" applyFont="1" applyBorder="1" applyAlignment="1">
      <alignment horizontal="center" vertical="center" wrapText="1"/>
    </xf>
    <xf numFmtId="0" fontId="37" fillId="0" borderId="9" xfId="7" applyFont="1" applyBorder="1" applyAlignment="1">
      <alignment horizontal="center" vertical="center" wrapText="1"/>
    </xf>
    <xf numFmtId="0" fontId="37" fillId="0" borderId="7" xfId="7" applyFont="1" applyBorder="1" applyAlignment="1">
      <alignment horizontal="center" vertical="center" wrapText="1"/>
    </xf>
    <xf numFmtId="0" fontId="37" fillId="0" borderId="4" xfId="7" applyFont="1" applyBorder="1" applyAlignment="1">
      <alignment horizontal="center" vertical="center" wrapText="1"/>
    </xf>
    <xf numFmtId="43" fontId="37" fillId="3" borderId="10" xfId="8" applyFont="1" applyFill="1" applyBorder="1" applyAlignment="1">
      <alignment horizontal="center" vertical="center" wrapText="1"/>
    </xf>
    <xf numFmtId="43" fontId="37" fillId="3" borderId="23" xfId="8" applyFont="1" applyFill="1" applyBorder="1" applyAlignment="1">
      <alignment horizontal="center" vertical="center" wrapText="1"/>
    </xf>
    <xf numFmtId="43" fontId="37" fillId="3" borderId="6" xfId="8" applyFont="1" applyFill="1" applyBorder="1" applyAlignment="1">
      <alignment horizontal="center" vertical="center" wrapText="1"/>
    </xf>
    <xf numFmtId="43" fontId="37" fillId="3" borderId="20" xfId="8" applyFont="1" applyFill="1" applyBorder="1" applyAlignment="1">
      <alignment horizontal="center" vertical="center" wrapText="1"/>
    </xf>
    <xf numFmtId="0" fontId="1" fillId="0" borderId="0" xfId="7" applyFont="1"/>
  </cellXfs>
  <cellStyles count="9">
    <cellStyle name="Migliaia" xfId="1" builtinId="3"/>
    <cellStyle name="Migliaia 2" xfId="6" xr:uid="{95BB09E7-542D-46F4-8700-2FF495A0F848}"/>
    <cellStyle name="Migliaia 3" xfId="8" xr:uid="{D7D427A3-03F7-4009-B7B7-6425779E22AD}"/>
    <cellStyle name="Normale" xfId="0" builtinId="0"/>
    <cellStyle name="Normale 2" xfId="2" xr:uid="{00000000-0005-0000-0000-000002000000}"/>
    <cellStyle name="Normale 3" xfId="3" xr:uid="{00000000-0005-0000-0000-000003000000}"/>
    <cellStyle name="Normale 4" xfId="4" xr:uid="{00000000-0005-0000-0000-000004000000}"/>
    <cellStyle name="Normale 5" xfId="5" xr:uid="{00000000-0005-0000-0000-000005000000}"/>
    <cellStyle name="Normale 6" xfId="7" xr:uid="{FFC7D565-A69E-4D9E-A33A-D3781BD900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T972"/>
  <sheetViews>
    <sheetView view="pageBreakPreview" zoomScale="40" zoomScaleNormal="30" zoomScaleSheetLayoutView="40" workbookViewId="0">
      <pane ySplit="1005" topLeftCell="A716" activePane="bottomLeft"/>
      <selection activeCell="I1" sqref="I1:I1048576"/>
      <selection pane="bottomLeft" activeCell="E785" sqref="E785"/>
    </sheetView>
  </sheetViews>
  <sheetFormatPr defaultColWidth="20.85546875" defaultRowHeight="36" x14ac:dyDescent="0.55000000000000004"/>
  <cols>
    <col min="1" max="1" width="25.5703125" style="2" customWidth="1"/>
    <col min="2" max="2" width="29.85546875" style="2" customWidth="1"/>
    <col min="3" max="3" width="39.85546875" style="2" customWidth="1"/>
    <col min="4" max="4" width="41.7109375" style="2" customWidth="1"/>
    <col min="5" max="5" width="42.7109375" style="10" customWidth="1"/>
    <col min="6" max="6" width="152" style="2" customWidth="1"/>
    <col min="7" max="7" width="35.85546875" style="14" customWidth="1"/>
    <col min="8" max="8" width="101.28515625" style="2" customWidth="1"/>
    <col min="9" max="9" width="59.140625" style="20" customWidth="1"/>
    <col min="10" max="10" width="43" style="2" customWidth="1"/>
    <col min="11" max="11" width="62" style="2" customWidth="1"/>
    <col min="12" max="12" width="120.42578125" style="2" customWidth="1"/>
    <col min="13" max="13" width="45.85546875" style="2" customWidth="1"/>
    <col min="14" max="14" width="52" style="10" customWidth="1"/>
    <col min="15" max="20" width="20.85546875" style="10"/>
    <col min="21" max="16384" width="20.85546875" style="2"/>
  </cols>
  <sheetData>
    <row r="1" spans="1:20" ht="108" x14ac:dyDescent="0.55000000000000004">
      <c r="A1" s="1" t="s">
        <v>692</v>
      </c>
      <c r="B1" s="1" t="s">
        <v>693</v>
      </c>
      <c r="C1" s="1" t="s">
        <v>885</v>
      </c>
      <c r="D1" s="1" t="s">
        <v>886</v>
      </c>
      <c r="E1" s="1" t="s">
        <v>892</v>
      </c>
      <c r="F1" s="1" t="s">
        <v>0</v>
      </c>
      <c r="G1" s="1" t="s">
        <v>898</v>
      </c>
      <c r="H1" s="1" t="s">
        <v>694</v>
      </c>
      <c r="I1" s="19" t="s">
        <v>887</v>
      </c>
      <c r="J1" s="1" t="s">
        <v>696</v>
      </c>
      <c r="K1" s="1" t="s">
        <v>695</v>
      </c>
      <c r="L1" s="1" t="s">
        <v>905</v>
      </c>
      <c r="M1" s="1" t="s">
        <v>893</v>
      </c>
      <c r="N1" s="27" t="s">
        <v>937</v>
      </c>
      <c r="O1" s="26" t="s">
        <v>936</v>
      </c>
    </row>
    <row r="2" spans="1:20" s="10" customFormat="1" ht="108" x14ac:dyDescent="0.55000000000000004">
      <c r="A2" s="7" t="s">
        <v>668</v>
      </c>
      <c r="B2" s="7" t="s">
        <v>670</v>
      </c>
      <c r="C2" s="8">
        <v>1030211</v>
      </c>
      <c r="D2" s="8"/>
      <c r="E2" s="9">
        <v>10032</v>
      </c>
      <c r="F2" s="8" t="s">
        <v>28</v>
      </c>
      <c r="G2" s="12"/>
      <c r="H2" s="8"/>
      <c r="I2" s="22">
        <v>51700</v>
      </c>
      <c r="J2" s="8"/>
      <c r="K2" s="8"/>
      <c r="L2" s="8" t="s">
        <v>906</v>
      </c>
      <c r="M2" s="8" t="s">
        <v>897</v>
      </c>
    </row>
    <row r="3" spans="1:20" s="4" customFormat="1" ht="108" x14ac:dyDescent="0.55000000000000004">
      <c r="A3" s="5" t="s">
        <v>668</v>
      </c>
      <c r="B3" s="5" t="s">
        <v>670</v>
      </c>
      <c r="C3" s="3">
        <v>1030211</v>
      </c>
      <c r="D3" s="3"/>
      <c r="E3" s="6">
        <v>10032</v>
      </c>
      <c r="F3" s="3" t="s">
        <v>28</v>
      </c>
      <c r="G3" s="6">
        <v>1</v>
      </c>
      <c r="H3" s="3" t="s">
        <v>29</v>
      </c>
      <c r="I3" s="23">
        <v>51700</v>
      </c>
      <c r="J3" s="3" t="s">
        <v>3</v>
      </c>
      <c r="K3" s="3" t="s">
        <v>30</v>
      </c>
      <c r="L3" s="3" t="s">
        <v>906</v>
      </c>
      <c r="M3" s="3"/>
      <c r="N3" s="10"/>
      <c r="O3" s="10"/>
      <c r="P3" s="10"/>
      <c r="Q3" s="10"/>
      <c r="R3" s="10"/>
      <c r="S3" s="10"/>
      <c r="T3" s="10"/>
    </row>
    <row r="4" spans="1:20" s="10" customFormat="1" ht="108" x14ac:dyDescent="0.55000000000000004">
      <c r="A4" s="7" t="s">
        <v>668</v>
      </c>
      <c r="B4" s="7" t="s">
        <v>670</v>
      </c>
      <c r="C4" s="8">
        <v>1040101</v>
      </c>
      <c r="D4" s="8"/>
      <c r="E4" s="9">
        <v>10052</v>
      </c>
      <c r="F4" s="8" t="s">
        <v>43</v>
      </c>
      <c r="G4" s="12"/>
      <c r="H4" s="8"/>
      <c r="I4" s="22">
        <v>41000</v>
      </c>
      <c r="J4" s="8"/>
      <c r="K4" s="8"/>
      <c r="L4" s="8" t="s">
        <v>906</v>
      </c>
      <c r="M4" s="8" t="s">
        <v>897</v>
      </c>
    </row>
    <row r="5" spans="1:20" s="4" customFormat="1" ht="108" x14ac:dyDescent="0.55000000000000004">
      <c r="A5" s="5" t="s">
        <v>668</v>
      </c>
      <c r="B5" s="5" t="s">
        <v>670</v>
      </c>
      <c r="C5" s="3">
        <v>1040101</v>
      </c>
      <c r="D5" s="3"/>
      <c r="E5" s="6">
        <v>10052</v>
      </c>
      <c r="F5" s="3" t="s">
        <v>43</v>
      </c>
      <c r="G5" s="6">
        <v>1</v>
      </c>
      <c r="H5" s="3" t="s">
        <v>44</v>
      </c>
      <c r="I5" s="23">
        <v>41000</v>
      </c>
      <c r="J5" s="3" t="s">
        <v>421</v>
      </c>
      <c r="K5" s="3" t="s">
        <v>30</v>
      </c>
      <c r="L5" s="3" t="s">
        <v>906</v>
      </c>
      <c r="M5" s="3"/>
      <c r="N5" s="10"/>
      <c r="O5" s="10"/>
      <c r="P5" s="10"/>
      <c r="Q5" s="10"/>
      <c r="R5" s="10"/>
      <c r="S5" s="10"/>
      <c r="T5" s="10"/>
    </row>
    <row r="6" spans="1:20" s="10" customFormat="1" ht="108" x14ac:dyDescent="0.55000000000000004">
      <c r="A6" s="7" t="s">
        <v>665</v>
      </c>
      <c r="B6" s="7" t="s">
        <v>665</v>
      </c>
      <c r="C6" s="8">
        <v>1030211</v>
      </c>
      <c r="D6" s="8">
        <v>1030211999</v>
      </c>
      <c r="E6" s="9">
        <v>10058</v>
      </c>
      <c r="F6" s="8" t="s">
        <v>52</v>
      </c>
      <c r="G6" s="12"/>
      <c r="H6" s="8"/>
      <c r="I6" s="22">
        <v>400</v>
      </c>
      <c r="J6" s="8"/>
      <c r="K6" s="8"/>
      <c r="L6" s="8" t="s">
        <v>906</v>
      </c>
      <c r="M6" s="8" t="s">
        <v>897</v>
      </c>
    </row>
    <row r="7" spans="1:20" s="4" customFormat="1" ht="108" x14ac:dyDescent="0.55000000000000004">
      <c r="A7" s="5" t="s">
        <v>665</v>
      </c>
      <c r="B7" s="5" t="s">
        <v>665</v>
      </c>
      <c r="C7" s="3">
        <v>1030211</v>
      </c>
      <c r="D7" s="3">
        <v>1030211999</v>
      </c>
      <c r="E7" s="6">
        <v>10058</v>
      </c>
      <c r="F7" s="3" t="s">
        <v>52</v>
      </c>
      <c r="G7" s="6">
        <v>1</v>
      </c>
      <c r="H7" s="3" t="s">
        <v>53</v>
      </c>
      <c r="I7" s="23">
        <v>400</v>
      </c>
      <c r="J7" s="3" t="s">
        <v>421</v>
      </c>
      <c r="K7" s="3" t="s">
        <v>54</v>
      </c>
      <c r="L7" s="3" t="s">
        <v>906</v>
      </c>
      <c r="M7" s="3"/>
      <c r="N7" s="10"/>
      <c r="O7" s="10"/>
      <c r="P7" s="10"/>
      <c r="Q7" s="10"/>
      <c r="R7" s="10"/>
      <c r="S7" s="10"/>
      <c r="T7" s="10"/>
    </row>
    <row r="8" spans="1:20" s="10" customFormat="1" ht="108" x14ac:dyDescent="0.55000000000000004">
      <c r="A8" s="7" t="s">
        <v>665</v>
      </c>
      <c r="B8" s="7" t="s">
        <v>665</v>
      </c>
      <c r="C8" s="8">
        <v>1030202</v>
      </c>
      <c r="D8" s="8"/>
      <c r="E8" s="9">
        <v>10061</v>
      </c>
      <c r="F8" s="8" t="s">
        <v>55</v>
      </c>
      <c r="G8" s="12"/>
      <c r="H8" s="8"/>
      <c r="I8" s="22">
        <v>490</v>
      </c>
      <c r="J8" s="8"/>
      <c r="K8" s="8"/>
      <c r="L8" s="8" t="s">
        <v>906</v>
      </c>
      <c r="M8" s="8" t="s">
        <v>897</v>
      </c>
    </row>
    <row r="9" spans="1:20" s="4" customFormat="1" ht="108" x14ac:dyDescent="0.55000000000000004">
      <c r="A9" s="5" t="s">
        <v>665</v>
      </c>
      <c r="B9" s="5" t="s">
        <v>665</v>
      </c>
      <c r="C9" s="3">
        <v>1030202</v>
      </c>
      <c r="D9" s="3"/>
      <c r="E9" s="6">
        <v>10061</v>
      </c>
      <c r="F9" s="3" t="s">
        <v>55</v>
      </c>
      <c r="G9" s="6">
        <v>1</v>
      </c>
      <c r="H9" s="3" t="s">
        <v>56</v>
      </c>
      <c r="I9" s="23">
        <v>490</v>
      </c>
      <c r="J9" s="3" t="s">
        <v>421</v>
      </c>
      <c r="K9" s="3" t="s">
        <v>54</v>
      </c>
      <c r="L9" s="3" t="s">
        <v>906</v>
      </c>
      <c r="M9" s="3"/>
      <c r="N9" s="10"/>
      <c r="O9" s="10"/>
      <c r="P9" s="10"/>
      <c r="Q9" s="10"/>
      <c r="R9" s="10"/>
      <c r="S9" s="10"/>
      <c r="T9" s="10"/>
    </row>
    <row r="10" spans="1:20" s="10" customFormat="1" ht="108" x14ac:dyDescent="0.55000000000000004">
      <c r="A10" s="7" t="s">
        <v>665</v>
      </c>
      <c r="B10" s="7" t="s">
        <v>323</v>
      </c>
      <c r="C10" s="8">
        <v>1030212</v>
      </c>
      <c r="D10" s="8"/>
      <c r="E10" s="9">
        <v>10068</v>
      </c>
      <c r="F10" s="8" t="s">
        <v>68</v>
      </c>
      <c r="G10" s="12"/>
      <c r="H10" s="8"/>
      <c r="I10" s="22">
        <v>40000</v>
      </c>
      <c r="J10" s="8"/>
      <c r="K10" s="8"/>
      <c r="L10" s="8" t="s">
        <v>906</v>
      </c>
      <c r="M10" s="8" t="s">
        <v>897</v>
      </c>
    </row>
    <row r="11" spans="1:20" s="4" customFormat="1" ht="108" x14ac:dyDescent="0.55000000000000004">
      <c r="A11" s="5" t="s">
        <v>665</v>
      </c>
      <c r="B11" s="5" t="s">
        <v>323</v>
      </c>
      <c r="C11" s="3">
        <v>1030212</v>
      </c>
      <c r="D11" s="3"/>
      <c r="E11" s="6">
        <v>10068</v>
      </c>
      <c r="F11" s="3" t="s">
        <v>68</v>
      </c>
      <c r="G11" s="6">
        <v>1</v>
      </c>
      <c r="H11" s="3" t="s">
        <v>711</v>
      </c>
      <c r="I11" s="23">
        <v>40000</v>
      </c>
      <c r="J11" s="3" t="s">
        <v>421</v>
      </c>
      <c r="K11" s="3" t="s">
        <v>69</v>
      </c>
      <c r="L11" s="3" t="s">
        <v>906</v>
      </c>
      <c r="M11" s="3"/>
      <c r="N11" s="10"/>
      <c r="O11" s="10"/>
      <c r="P11" s="10"/>
      <c r="Q11" s="10"/>
      <c r="R11" s="10"/>
      <c r="S11" s="10"/>
      <c r="T11" s="10"/>
    </row>
    <row r="12" spans="1:20" s="10" customFormat="1" ht="108" x14ac:dyDescent="0.55000000000000004">
      <c r="A12" s="7" t="s">
        <v>665</v>
      </c>
      <c r="B12" s="7" t="s">
        <v>665</v>
      </c>
      <c r="C12" s="8">
        <v>1030102</v>
      </c>
      <c r="D12" s="8">
        <v>1030102009</v>
      </c>
      <c r="E12" s="9">
        <v>10087</v>
      </c>
      <c r="F12" s="8" t="s">
        <v>95</v>
      </c>
      <c r="G12" s="12"/>
      <c r="H12" s="8"/>
      <c r="I12" s="22">
        <v>900</v>
      </c>
      <c r="J12" s="8"/>
      <c r="K12" s="8"/>
      <c r="L12" s="8" t="s">
        <v>906</v>
      </c>
      <c r="M12" s="8" t="s">
        <v>897</v>
      </c>
    </row>
    <row r="13" spans="1:20" s="4" customFormat="1" ht="108" x14ac:dyDescent="0.55000000000000004">
      <c r="A13" s="5" t="s">
        <v>665</v>
      </c>
      <c r="B13" s="5" t="s">
        <v>665</v>
      </c>
      <c r="C13" s="3">
        <v>1030102</v>
      </c>
      <c r="D13" s="3">
        <v>1030102009</v>
      </c>
      <c r="E13" s="6">
        <v>10087</v>
      </c>
      <c r="F13" s="3" t="s">
        <v>95</v>
      </c>
      <c r="G13" s="6">
        <v>1</v>
      </c>
      <c r="H13" s="3" t="s">
        <v>96</v>
      </c>
      <c r="I13" s="23">
        <v>900</v>
      </c>
      <c r="J13" s="3" t="s">
        <v>3</v>
      </c>
      <c r="K13" s="3" t="s">
        <v>54</v>
      </c>
      <c r="L13" s="3" t="s">
        <v>906</v>
      </c>
      <c r="M13" s="3"/>
      <c r="N13" s="10"/>
      <c r="O13" s="10"/>
      <c r="P13" s="10"/>
      <c r="Q13" s="10"/>
      <c r="R13" s="10"/>
      <c r="S13" s="10"/>
      <c r="T13" s="10"/>
    </row>
    <row r="14" spans="1:20" s="10" customFormat="1" ht="108" x14ac:dyDescent="0.55000000000000004">
      <c r="A14" s="7" t="s">
        <v>665</v>
      </c>
      <c r="B14" s="7" t="s">
        <v>665</v>
      </c>
      <c r="C14" s="8">
        <v>1030299</v>
      </c>
      <c r="D14" s="8">
        <v>1030299011</v>
      </c>
      <c r="E14" s="9">
        <v>10088</v>
      </c>
      <c r="F14" s="8" t="s">
        <v>97</v>
      </c>
      <c r="G14" s="12"/>
      <c r="H14" s="8"/>
      <c r="I14" s="22">
        <v>3000</v>
      </c>
      <c r="J14" s="8"/>
      <c r="K14" s="8"/>
      <c r="L14" s="8" t="s">
        <v>906</v>
      </c>
      <c r="M14" s="8" t="s">
        <v>897</v>
      </c>
    </row>
    <row r="15" spans="1:20" s="4" customFormat="1" ht="108" x14ac:dyDescent="0.55000000000000004">
      <c r="A15" s="5" t="s">
        <v>665</v>
      </c>
      <c r="B15" s="5" t="s">
        <v>665</v>
      </c>
      <c r="C15" s="3">
        <v>1030299</v>
      </c>
      <c r="D15" s="3">
        <v>1030299011</v>
      </c>
      <c r="E15" s="6">
        <v>10088</v>
      </c>
      <c r="F15" s="3" t="s">
        <v>97</v>
      </c>
      <c r="G15" s="6">
        <v>1</v>
      </c>
      <c r="H15" s="3" t="s">
        <v>98</v>
      </c>
      <c r="I15" s="23">
        <v>3000</v>
      </c>
      <c r="J15" s="3" t="s">
        <v>421</v>
      </c>
      <c r="K15" s="3" t="s">
        <v>54</v>
      </c>
      <c r="L15" s="3" t="s">
        <v>906</v>
      </c>
      <c r="M15" s="3"/>
      <c r="N15" s="10"/>
      <c r="O15" s="10"/>
      <c r="P15" s="10"/>
      <c r="Q15" s="10"/>
      <c r="R15" s="10"/>
      <c r="S15" s="10"/>
      <c r="T15" s="10"/>
    </row>
    <row r="16" spans="1:20" s="10" customFormat="1" ht="108" x14ac:dyDescent="0.55000000000000004">
      <c r="A16" s="7" t="s">
        <v>665</v>
      </c>
      <c r="B16" s="7" t="s">
        <v>323</v>
      </c>
      <c r="C16" s="8">
        <v>1030204</v>
      </c>
      <c r="D16" s="8">
        <v>1030204004</v>
      </c>
      <c r="E16" s="9">
        <v>10321</v>
      </c>
      <c r="F16" s="8" t="s">
        <v>785</v>
      </c>
      <c r="G16" s="12"/>
      <c r="H16" s="8"/>
      <c r="I16" s="22">
        <v>20000</v>
      </c>
      <c r="J16" s="8"/>
      <c r="K16" s="8"/>
      <c r="L16" s="8" t="s">
        <v>906</v>
      </c>
      <c r="M16" s="8" t="s">
        <v>897</v>
      </c>
    </row>
    <row r="17" spans="1:20" s="4" customFormat="1" ht="114.75" customHeight="1" x14ac:dyDescent="0.55000000000000004">
      <c r="A17" s="5" t="s">
        <v>665</v>
      </c>
      <c r="B17" s="5" t="s">
        <v>323</v>
      </c>
      <c r="C17" s="3">
        <v>1030204</v>
      </c>
      <c r="D17" s="3">
        <v>1030204004</v>
      </c>
      <c r="E17" s="6">
        <v>10321</v>
      </c>
      <c r="F17" s="3" t="s">
        <v>785</v>
      </c>
      <c r="G17" s="6">
        <v>1</v>
      </c>
      <c r="H17" s="3" t="s">
        <v>952</v>
      </c>
      <c r="I17" s="23">
        <v>20000</v>
      </c>
      <c r="J17" s="18">
        <v>44166</v>
      </c>
      <c r="K17" s="3" t="s">
        <v>69</v>
      </c>
      <c r="L17" s="3" t="s">
        <v>906</v>
      </c>
      <c r="M17" s="3"/>
      <c r="N17" s="10"/>
      <c r="O17" s="10"/>
      <c r="P17" s="10"/>
      <c r="Q17" s="10"/>
      <c r="R17" s="10"/>
      <c r="S17" s="10"/>
      <c r="T17" s="10"/>
    </row>
    <row r="18" spans="1:20" s="10" customFormat="1" ht="108" x14ac:dyDescent="0.55000000000000004">
      <c r="A18" s="7" t="s">
        <v>668</v>
      </c>
      <c r="B18" s="7" t="s">
        <v>670</v>
      </c>
      <c r="C18" s="8">
        <v>1040102</v>
      </c>
      <c r="D18" s="8"/>
      <c r="E18" s="9">
        <v>10406</v>
      </c>
      <c r="F18" s="8" t="s">
        <v>476</v>
      </c>
      <c r="G18" s="12"/>
      <c r="H18" s="8"/>
      <c r="I18" s="22">
        <v>6000</v>
      </c>
      <c r="J18" s="8"/>
      <c r="K18" s="8"/>
      <c r="L18" s="8" t="s">
        <v>906</v>
      </c>
      <c r="M18" s="8" t="s">
        <v>897</v>
      </c>
    </row>
    <row r="19" spans="1:20" s="4" customFormat="1" ht="108" x14ac:dyDescent="0.55000000000000004">
      <c r="A19" s="5" t="s">
        <v>668</v>
      </c>
      <c r="B19" s="5" t="s">
        <v>670</v>
      </c>
      <c r="C19" s="3">
        <v>1040102</v>
      </c>
      <c r="D19" s="3"/>
      <c r="E19" s="6">
        <v>10406</v>
      </c>
      <c r="F19" s="3" t="s">
        <v>476</v>
      </c>
      <c r="G19" s="6">
        <v>1</v>
      </c>
      <c r="H19" s="3" t="s">
        <v>477</v>
      </c>
      <c r="I19" s="23">
        <v>6000</v>
      </c>
      <c r="J19" s="3" t="s">
        <v>421</v>
      </c>
      <c r="K19" s="3" t="s">
        <v>30</v>
      </c>
      <c r="L19" s="3" t="s">
        <v>906</v>
      </c>
      <c r="M19" s="3"/>
      <c r="N19" s="10"/>
      <c r="O19" s="10"/>
      <c r="P19" s="10"/>
      <c r="Q19" s="10"/>
      <c r="R19" s="10"/>
      <c r="S19" s="10"/>
      <c r="T19" s="10"/>
    </row>
    <row r="20" spans="1:20" s="10" customFormat="1" ht="108" x14ac:dyDescent="0.55000000000000004">
      <c r="A20" s="7" t="s">
        <v>665</v>
      </c>
      <c r="B20" s="7" t="s">
        <v>323</v>
      </c>
      <c r="C20" s="8">
        <v>1030212</v>
      </c>
      <c r="D20" s="8"/>
      <c r="E20" s="9">
        <v>10510</v>
      </c>
      <c r="F20" s="8" t="s">
        <v>483</v>
      </c>
      <c r="G20" s="12"/>
      <c r="H20" s="8"/>
      <c r="I20" s="22">
        <v>6000</v>
      </c>
      <c r="J20" s="8"/>
      <c r="K20" s="8"/>
      <c r="L20" s="8" t="s">
        <v>906</v>
      </c>
      <c r="M20" s="8" t="s">
        <v>897</v>
      </c>
    </row>
    <row r="21" spans="1:20" s="4" customFormat="1" ht="108" x14ac:dyDescent="0.55000000000000004">
      <c r="A21" s="5" t="s">
        <v>665</v>
      </c>
      <c r="B21" s="5" t="s">
        <v>323</v>
      </c>
      <c r="C21" s="3">
        <v>1030212</v>
      </c>
      <c r="D21" s="3"/>
      <c r="E21" s="6">
        <v>10510</v>
      </c>
      <c r="F21" s="3" t="s">
        <v>483</v>
      </c>
      <c r="G21" s="6">
        <v>1</v>
      </c>
      <c r="H21" s="3" t="s">
        <v>484</v>
      </c>
      <c r="I21" s="23">
        <v>6000</v>
      </c>
      <c r="J21" s="3" t="s">
        <v>421</v>
      </c>
      <c r="K21" s="3" t="s">
        <v>69</v>
      </c>
      <c r="L21" s="3" t="s">
        <v>906</v>
      </c>
      <c r="M21" s="3"/>
      <c r="N21" s="10"/>
      <c r="O21" s="10"/>
      <c r="P21" s="10"/>
      <c r="Q21" s="10"/>
      <c r="R21" s="10"/>
      <c r="S21" s="10"/>
      <c r="T21" s="10"/>
    </row>
    <row r="22" spans="1:20" s="10" customFormat="1" ht="108" x14ac:dyDescent="0.55000000000000004">
      <c r="A22" s="7" t="s">
        <v>665</v>
      </c>
      <c r="B22" s="7" t="s">
        <v>323</v>
      </c>
      <c r="C22" s="8">
        <v>1030212</v>
      </c>
      <c r="D22" s="8"/>
      <c r="E22" s="9">
        <v>10510</v>
      </c>
      <c r="F22" s="8" t="s">
        <v>483</v>
      </c>
      <c r="G22" s="12"/>
      <c r="H22" s="8"/>
      <c r="I22" s="22">
        <v>6000</v>
      </c>
      <c r="J22" s="8"/>
      <c r="K22" s="8"/>
      <c r="L22" s="8" t="s">
        <v>906</v>
      </c>
      <c r="M22" s="8" t="s">
        <v>917</v>
      </c>
      <c r="N22" s="26" t="s">
        <v>928</v>
      </c>
      <c r="O22" s="26" t="s">
        <v>930</v>
      </c>
    </row>
    <row r="23" spans="1:20" s="4" customFormat="1" ht="108" x14ac:dyDescent="0.55000000000000004">
      <c r="A23" s="5" t="s">
        <v>665</v>
      </c>
      <c r="B23" s="5" t="s">
        <v>323</v>
      </c>
      <c r="C23" s="3">
        <v>1030212</v>
      </c>
      <c r="D23" s="3"/>
      <c r="E23" s="6">
        <v>10510</v>
      </c>
      <c r="F23" s="3" t="s">
        <v>483</v>
      </c>
      <c r="G23" s="6">
        <v>1</v>
      </c>
      <c r="H23" s="3" t="s">
        <v>484</v>
      </c>
      <c r="I23" s="23">
        <v>6000</v>
      </c>
      <c r="J23" s="3" t="s">
        <v>421</v>
      </c>
      <c r="K23" s="3" t="s">
        <v>69</v>
      </c>
      <c r="L23" s="3" t="s">
        <v>906</v>
      </c>
      <c r="M23" s="3"/>
      <c r="N23" s="28" t="s">
        <v>928</v>
      </c>
      <c r="O23" s="28" t="s">
        <v>930</v>
      </c>
      <c r="P23" s="10"/>
      <c r="Q23" s="10"/>
      <c r="R23" s="10"/>
      <c r="S23" s="10"/>
      <c r="T23" s="10"/>
    </row>
    <row r="24" spans="1:20" s="10" customFormat="1" ht="108" x14ac:dyDescent="0.55000000000000004">
      <c r="A24" s="7" t="s">
        <v>361</v>
      </c>
      <c r="B24" s="7" t="s">
        <v>671</v>
      </c>
      <c r="C24" s="8">
        <v>1040399</v>
      </c>
      <c r="D24" s="8"/>
      <c r="E24" s="9">
        <v>10548</v>
      </c>
      <c r="F24" s="8" t="s">
        <v>508</v>
      </c>
      <c r="G24" s="12"/>
      <c r="H24" s="8"/>
      <c r="I24" s="22">
        <v>42500</v>
      </c>
      <c r="J24" s="8"/>
      <c r="K24" s="8"/>
      <c r="L24" s="8" t="s">
        <v>906</v>
      </c>
      <c r="M24" s="8" t="s">
        <v>897</v>
      </c>
    </row>
    <row r="25" spans="1:20" s="4" customFormat="1" ht="108" x14ac:dyDescent="0.55000000000000004">
      <c r="A25" s="5" t="s">
        <v>361</v>
      </c>
      <c r="B25" s="5" t="s">
        <v>671</v>
      </c>
      <c r="C25" s="3">
        <v>1040399</v>
      </c>
      <c r="D25" s="3"/>
      <c r="E25" s="6">
        <v>10548</v>
      </c>
      <c r="F25" s="3" t="s">
        <v>508</v>
      </c>
      <c r="G25" s="6">
        <v>1</v>
      </c>
      <c r="H25" s="3" t="s">
        <v>509</v>
      </c>
      <c r="I25" s="23">
        <v>42500</v>
      </c>
      <c r="J25" s="3" t="s">
        <v>421</v>
      </c>
      <c r="K25" s="3" t="s">
        <v>30</v>
      </c>
      <c r="L25" s="3" t="s">
        <v>906</v>
      </c>
      <c r="M25" s="3"/>
      <c r="N25" s="10"/>
      <c r="O25" s="10"/>
      <c r="P25" s="10"/>
      <c r="Q25" s="10"/>
      <c r="R25" s="10"/>
      <c r="S25" s="10"/>
      <c r="T25" s="10"/>
    </row>
    <row r="26" spans="1:20" s="10" customFormat="1" ht="108" x14ac:dyDescent="0.55000000000000004">
      <c r="A26" s="7" t="s">
        <v>361</v>
      </c>
      <c r="B26" s="7" t="s">
        <v>670</v>
      </c>
      <c r="C26" s="8">
        <v>1040399</v>
      </c>
      <c r="D26" s="8"/>
      <c r="E26" s="9">
        <v>10549</v>
      </c>
      <c r="F26" s="8" t="s">
        <v>510</v>
      </c>
      <c r="G26" s="12"/>
      <c r="H26" s="8"/>
      <c r="I26" s="22">
        <v>12500</v>
      </c>
      <c r="J26" s="8"/>
      <c r="K26" s="8"/>
      <c r="L26" s="8" t="s">
        <v>906</v>
      </c>
      <c r="M26" s="8" t="s">
        <v>897</v>
      </c>
    </row>
    <row r="27" spans="1:20" s="4" customFormat="1" ht="108" x14ac:dyDescent="0.55000000000000004">
      <c r="A27" s="5" t="s">
        <v>361</v>
      </c>
      <c r="B27" s="5" t="s">
        <v>670</v>
      </c>
      <c r="C27" s="3">
        <v>1040399</v>
      </c>
      <c r="D27" s="3"/>
      <c r="E27" s="6">
        <v>10549</v>
      </c>
      <c r="F27" s="3" t="s">
        <v>510</v>
      </c>
      <c r="G27" s="6">
        <v>1</v>
      </c>
      <c r="H27" s="3" t="s">
        <v>511</v>
      </c>
      <c r="I27" s="23">
        <v>12500</v>
      </c>
      <c r="J27" s="3" t="s">
        <v>421</v>
      </c>
      <c r="K27" s="3" t="s">
        <v>30</v>
      </c>
      <c r="L27" s="3" t="s">
        <v>906</v>
      </c>
      <c r="M27" s="3"/>
      <c r="N27" s="10"/>
      <c r="O27" s="10"/>
      <c r="P27" s="10"/>
      <c r="Q27" s="10"/>
      <c r="R27" s="10"/>
      <c r="S27" s="10"/>
      <c r="T27" s="10"/>
    </row>
    <row r="28" spans="1:20" s="10" customFormat="1" ht="108" x14ac:dyDescent="0.55000000000000004">
      <c r="A28" s="7" t="s">
        <v>361</v>
      </c>
      <c r="B28" s="7" t="s">
        <v>670</v>
      </c>
      <c r="C28" s="8">
        <v>1040399</v>
      </c>
      <c r="D28" s="8"/>
      <c r="E28" s="9">
        <v>10550</v>
      </c>
      <c r="F28" s="8" t="s">
        <v>512</v>
      </c>
      <c r="G28" s="12"/>
      <c r="H28" s="8"/>
      <c r="I28" s="22">
        <v>12500</v>
      </c>
      <c r="J28" s="8"/>
      <c r="K28" s="8"/>
      <c r="L28" s="8" t="s">
        <v>906</v>
      </c>
      <c r="M28" s="8" t="s">
        <v>897</v>
      </c>
    </row>
    <row r="29" spans="1:20" s="4" customFormat="1" ht="108" x14ac:dyDescent="0.55000000000000004">
      <c r="A29" s="5" t="s">
        <v>361</v>
      </c>
      <c r="B29" s="5" t="s">
        <v>670</v>
      </c>
      <c r="C29" s="3">
        <v>1040399</v>
      </c>
      <c r="D29" s="3"/>
      <c r="E29" s="6">
        <v>10550</v>
      </c>
      <c r="F29" s="3" t="s">
        <v>512</v>
      </c>
      <c r="G29" s="6">
        <v>1</v>
      </c>
      <c r="H29" s="3" t="s">
        <v>511</v>
      </c>
      <c r="I29" s="23">
        <v>12500</v>
      </c>
      <c r="J29" s="3" t="s">
        <v>421</v>
      </c>
      <c r="K29" s="3" t="s">
        <v>30</v>
      </c>
      <c r="L29" s="3" t="s">
        <v>906</v>
      </c>
      <c r="M29" s="3"/>
      <c r="N29" s="10"/>
      <c r="O29" s="10"/>
      <c r="P29" s="10"/>
      <c r="Q29" s="10"/>
      <c r="R29" s="10"/>
      <c r="S29" s="10"/>
      <c r="T29" s="10"/>
    </row>
    <row r="30" spans="1:20" s="10" customFormat="1" ht="108" x14ac:dyDescent="0.55000000000000004">
      <c r="A30" s="7" t="s">
        <v>361</v>
      </c>
      <c r="B30" s="7" t="s">
        <v>670</v>
      </c>
      <c r="C30" s="8">
        <v>1040399</v>
      </c>
      <c r="D30" s="8"/>
      <c r="E30" s="9">
        <v>10551</v>
      </c>
      <c r="F30" s="8" t="s">
        <v>513</v>
      </c>
      <c r="G30" s="12"/>
      <c r="H30" s="8"/>
      <c r="I30" s="22">
        <v>12500</v>
      </c>
      <c r="J30" s="8"/>
      <c r="K30" s="8"/>
      <c r="L30" s="8" t="s">
        <v>906</v>
      </c>
      <c r="M30" s="8" t="s">
        <v>897</v>
      </c>
    </row>
    <row r="31" spans="1:20" s="4" customFormat="1" ht="108" x14ac:dyDescent="0.55000000000000004">
      <c r="A31" s="5" t="s">
        <v>361</v>
      </c>
      <c r="B31" s="5" t="s">
        <v>670</v>
      </c>
      <c r="C31" s="3">
        <v>1040399</v>
      </c>
      <c r="D31" s="3"/>
      <c r="E31" s="6">
        <v>10551</v>
      </c>
      <c r="F31" s="3" t="s">
        <v>513</v>
      </c>
      <c r="G31" s="6">
        <v>1</v>
      </c>
      <c r="H31" s="3" t="s">
        <v>511</v>
      </c>
      <c r="I31" s="23">
        <v>12500</v>
      </c>
      <c r="J31" s="3" t="s">
        <v>421</v>
      </c>
      <c r="K31" s="3" t="s">
        <v>30</v>
      </c>
      <c r="L31" s="3" t="s">
        <v>906</v>
      </c>
      <c r="M31" s="3"/>
      <c r="N31" s="10"/>
      <c r="O31" s="10"/>
      <c r="P31" s="10"/>
      <c r="Q31" s="10"/>
      <c r="R31" s="10"/>
      <c r="S31" s="10"/>
      <c r="T31" s="10"/>
    </row>
    <row r="32" spans="1:20" s="10" customFormat="1" ht="108" x14ac:dyDescent="0.55000000000000004">
      <c r="A32" s="7" t="s">
        <v>361</v>
      </c>
      <c r="B32" s="7" t="s">
        <v>670</v>
      </c>
      <c r="C32" s="8">
        <v>1040399</v>
      </c>
      <c r="D32" s="8"/>
      <c r="E32" s="9">
        <v>10552</v>
      </c>
      <c r="F32" s="8" t="s">
        <v>514</v>
      </c>
      <c r="G32" s="12"/>
      <c r="H32" s="8"/>
      <c r="I32" s="22">
        <v>12500</v>
      </c>
      <c r="J32" s="8"/>
      <c r="K32" s="8"/>
      <c r="L32" s="8" t="s">
        <v>906</v>
      </c>
      <c r="M32" s="8" t="s">
        <v>897</v>
      </c>
    </row>
    <row r="33" spans="1:20" s="4" customFormat="1" ht="108" x14ac:dyDescent="0.55000000000000004">
      <c r="A33" s="5" t="s">
        <v>361</v>
      </c>
      <c r="B33" s="5" t="s">
        <v>670</v>
      </c>
      <c r="C33" s="3">
        <v>1040399</v>
      </c>
      <c r="D33" s="3"/>
      <c r="E33" s="6">
        <v>10552</v>
      </c>
      <c r="F33" s="3" t="s">
        <v>514</v>
      </c>
      <c r="G33" s="6">
        <v>1</v>
      </c>
      <c r="H33" s="3" t="s">
        <v>511</v>
      </c>
      <c r="I33" s="23">
        <v>12500</v>
      </c>
      <c r="J33" s="3" t="s">
        <v>421</v>
      </c>
      <c r="K33" s="3" t="s">
        <v>30</v>
      </c>
      <c r="L33" s="3" t="s">
        <v>906</v>
      </c>
      <c r="M33" s="3"/>
      <c r="N33" s="10"/>
      <c r="O33" s="10"/>
      <c r="P33" s="10"/>
      <c r="Q33" s="10"/>
      <c r="R33" s="10"/>
      <c r="S33" s="10"/>
      <c r="T33" s="10"/>
    </row>
    <row r="34" spans="1:20" s="10" customFormat="1" ht="108" x14ac:dyDescent="0.55000000000000004">
      <c r="A34" s="7" t="s">
        <v>361</v>
      </c>
      <c r="B34" s="7" t="s">
        <v>671</v>
      </c>
      <c r="C34" s="8">
        <v>1040102</v>
      </c>
      <c r="D34" s="8"/>
      <c r="E34" s="9">
        <v>10562</v>
      </c>
      <c r="F34" s="8" t="s">
        <v>526</v>
      </c>
      <c r="G34" s="12"/>
      <c r="H34" s="8"/>
      <c r="I34" s="22">
        <v>15000</v>
      </c>
      <c r="J34" s="8"/>
      <c r="K34" s="8"/>
      <c r="L34" s="8" t="s">
        <v>906</v>
      </c>
      <c r="M34" s="8" t="s">
        <v>897</v>
      </c>
    </row>
    <row r="35" spans="1:20" s="4" customFormat="1" ht="108" x14ac:dyDescent="0.55000000000000004">
      <c r="A35" s="5" t="s">
        <v>361</v>
      </c>
      <c r="B35" s="5" t="s">
        <v>671</v>
      </c>
      <c r="C35" s="3">
        <v>1040102</v>
      </c>
      <c r="D35" s="3"/>
      <c r="E35" s="6">
        <v>10562</v>
      </c>
      <c r="F35" s="3" t="s">
        <v>526</v>
      </c>
      <c r="G35" s="6">
        <v>1</v>
      </c>
      <c r="H35" s="3" t="s">
        <v>509</v>
      </c>
      <c r="I35" s="23">
        <v>15000</v>
      </c>
      <c r="J35" s="3" t="s">
        <v>421</v>
      </c>
      <c r="K35" s="3" t="s">
        <v>30</v>
      </c>
      <c r="L35" s="3" t="s">
        <v>906</v>
      </c>
      <c r="M35" s="3"/>
      <c r="N35" s="10"/>
      <c r="O35" s="10"/>
      <c r="P35" s="10"/>
      <c r="Q35" s="10"/>
      <c r="R35" s="10"/>
      <c r="S35" s="10"/>
      <c r="T35" s="10"/>
    </row>
    <row r="36" spans="1:20" s="10" customFormat="1" ht="108" x14ac:dyDescent="0.55000000000000004">
      <c r="A36" s="7" t="s">
        <v>361</v>
      </c>
      <c r="B36" s="7" t="s">
        <v>671</v>
      </c>
      <c r="C36" s="8">
        <v>1040205</v>
      </c>
      <c r="D36" s="8"/>
      <c r="E36" s="9">
        <v>10563</v>
      </c>
      <c r="F36" s="8" t="s">
        <v>804</v>
      </c>
      <c r="G36" s="12"/>
      <c r="H36" s="8"/>
      <c r="I36" s="22">
        <v>42500</v>
      </c>
      <c r="J36" s="8"/>
      <c r="K36" s="8"/>
      <c r="L36" s="8" t="s">
        <v>906</v>
      </c>
      <c r="M36" s="8" t="s">
        <v>897</v>
      </c>
    </row>
    <row r="37" spans="1:20" s="4" customFormat="1" ht="108" x14ac:dyDescent="0.55000000000000004">
      <c r="A37" s="5" t="s">
        <v>361</v>
      </c>
      <c r="B37" s="5" t="s">
        <v>671</v>
      </c>
      <c r="C37" s="3">
        <v>1040205</v>
      </c>
      <c r="D37" s="3"/>
      <c r="E37" s="6">
        <v>10563</v>
      </c>
      <c r="F37" s="3" t="s">
        <v>804</v>
      </c>
      <c r="G37" s="6">
        <v>1</v>
      </c>
      <c r="H37" s="3" t="s">
        <v>509</v>
      </c>
      <c r="I37" s="23">
        <v>42500</v>
      </c>
      <c r="J37" s="3" t="s">
        <v>421</v>
      </c>
      <c r="K37" s="3" t="s">
        <v>30</v>
      </c>
      <c r="L37" s="3" t="s">
        <v>906</v>
      </c>
      <c r="M37" s="3"/>
      <c r="N37" s="10"/>
      <c r="O37" s="10"/>
      <c r="P37" s="10"/>
      <c r="Q37" s="10"/>
      <c r="R37" s="10"/>
      <c r="S37" s="10"/>
      <c r="T37" s="10"/>
    </row>
    <row r="38" spans="1:20" s="10" customFormat="1" ht="108" x14ac:dyDescent="0.55000000000000004">
      <c r="A38" s="7" t="s">
        <v>665</v>
      </c>
      <c r="B38" s="7" t="s">
        <v>323</v>
      </c>
      <c r="C38" s="8">
        <v>1030204</v>
      </c>
      <c r="D38" s="8"/>
      <c r="E38" s="9">
        <v>10575</v>
      </c>
      <c r="F38" s="8" t="s">
        <v>808</v>
      </c>
      <c r="G38" s="12"/>
      <c r="H38" s="8"/>
      <c r="I38" s="22">
        <v>13000</v>
      </c>
      <c r="J38" s="8"/>
      <c r="K38" s="8"/>
      <c r="L38" s="8" t="s">
        <v>906</v>
      </c>
      <c r="M38" s="8" t="s">
        <v>897</v>
      </c>
    </row>
    <row r="39" spans="1:20" s="4" customFormat="1" ht="108" x14ac:dyDescent="0.55000000000000004">
      <c r="A39" s="5" t="s">
        <v>665</v>
      </c>
      <c r="B39" s="5" t="s">
        <v>323</v>
      </c>
      <c r="C39" s="3">
        <v>1030204</v>
      </c>
      <c r="D39" s="3"/>
      <c r="E39" s="6">
        <v>10575</v>
      </c>
      <c r="F39" s="3" t="s">
        <v>808</v>
      </c>
      <c r="G39" s="6">
        <v>1</v>
      </c>
      <c r="H39" s="3" t="s">
        <v>809</v>
      </c>
      <c r="I39" s="23">
        <v>13000</v>
      </c>
      <c r="J39" s="3" t="s">
        <v>3</v>
      </c>
      <c r="K39" s="3" t="s">
        <v>69</v>
      </c>
      <c r="L39" s="3" t="s">
        <v>906</v>
      </c>
      <c r="M39" s="3"/>
      <c r="N39" s="10"/>
      <c r="O39" s="10"/>
      <c r="P39" s="10"/>
      <c r="Q39" s="10"/>
      <c r="R39" s="10"/>
      <c r="S39" s="10"/>
      <c r="T39" s="10"/>
    </row>
    <row r="40" spans="1:20" s="10" customFormat="1" ht="180" x14ac:dyDescent="0.55000000000000004">
      <c r="A40" s="7" t="s">
        <v>668</v>
      </c>
      <c r="B40" s="7" t="s">
        <v>665</v>
      </c>
      <c r="C40" s="8">
        <v>2030102</v>
      </c>
      <c r="D40" s="8"/>
      <c r="E40" s="9">
        <v>20027</v>
      </c>
      <c r="F40" s="8" t="s">
        <v>605</v>
      </c>
      <c r="G40" s="12"/>
      <c r="H40" s="8"/>
      <c r="I40" s="22">
        <v>90000</v>
      </c>
      <c r="J40" s="8"/>
      <c r="K40" s="8"/>
      <c r="L40" s="8" t="s">
        <v>906</v>
      </c>
      <c r="M40" s="8" t="s">
        <v>897</v>
      </c>
    </row>
    <row r="41" spans="1:20" s="4" customFormat="1" ht="180" x14ac:dyDescent="0.55000000000000004">
      <c r="A41" s="5" t="s">
        <v>668</v>
      </c>
      <c r="B41" s="5" t="s">
        <v>665</v>
      </c>
      <c r="C41" s="3">
        <v>2030102</v>
      </c>
      <c r="D41" s="3"/>
      <c r="E41" s="6">
        <v>20027</v>
      </c>
      <c r="F41" s="3" t="s">
        <v>605</v>
      </c>
      <c r="G41" s="6">
        <v>1</v>
      </c>
      <c r="H41" s="3" t="s">
        <v>606</v>
      </c>
      <c r="I41" s="23">
        <v>90000</v>
      </c>
      <c r="J41" s="3" t="s">
        <v>421</v>
      </c>
      <c r="K41" s="3" t="s">
        <v>54</v>
      </c>
      <c r="L41" s="3" t="s">
        <v>906</v>
      </c>
      <c r="M41" s="3"/>
      <c r="N41" s="10"/>
      <c r="O41" s="10"/>
      <c r="P41" s="10"/>
      <c r="Q41" s="10"/>
      <c r="R41" s="10"/>
      <c r="S41" s="10"/>
      <c r="T41" s="10"/>
    </row>
    <row r="42" spans="1:20" s="10" customFormat="1" ht="144" x14ac:dyDescent="0.55000000000000004">
      <c r="A42" s="7" t="s">
        <v>668</v>
      </c>
      <c r="B42" s="7" t="s">
        <v>665</v>
      </c>
      <c r="C42" s="8">
        <v>2020199</v>
      </c>
      <c r="D42" s="8"/>
      <c r="E42" s="9">
        <v>20049</v>
      </c>
      <c r="F42" s="8" t="s">
        <v>870</v>
      </c>
      <c r="G42" s="12"/>
      <c r="H42" s="8"/>
      <c r="I42" s="22">
        <v>10000</v>
      </c>
      <c r="J42" s="8"/>
      <c r="K42" s="8"/>
      <c r="L42" s="8" t="s">
        <v>906</v>
      </c>
      <c r="M42" s="8" t="s">
        <v>897</v>
      </c>
    </row>
    <row r="43" spans="1:20" s="4" customFormat="1" ht="144" x14ac:dyDescent="0.55000000000000004">
      <c r="A43" s="5" t="s">
        <v>668</v>
      </c>
      <c r="B43" s="5" t="s">
        <v>665</v>
      </c>
      <c r="C43" s="3">
        <v>2020199</v>
      </c>
      <c r="D43" s="3"/>
      <c r="E43" s="6">
        <v>20049</v>
      </c>
      <c r="F43" s="3" t="s">
        <v>870</v>
      </c>
      <c r="G43" s="6">
        <v>1</v>
      </c>
      <c r="H43" s="3" t="s">
        <v>871</v>
      </c>
      <c r="I43" s="23">
        <v>10000</v>
      </c>
      <c r="J43" s="3" t="s">
        <v>3</v>
      </c>
      <c r="K43" s="3" t="s">
        <v>54</v>
      </c>
      <c r="L43" s="3" t="s">
        <v>906</v>
      </c>
      <c r="M43" s="3"/>
      <c r="N43" s="10"/>
      <c r="O43" s="10"/>
      <c r="P43" s="10"/>
      <c r="Q43" s="10"/>
      <c r="R43" s="10"/>
      <c r="S43" s="10"/>
      <c r="T43" s="10"/>
    </row>
    <row r="44" spans="1:20" s="10" customFormat="1" x14ac:dyDescent="0.55000000000000004">
      <c r="A44" s="7" t="s">
        <v>665</v>
      </c>
      <c r="B44" s="7" t="s">
        <v>324</v>
      </c>
      <c r="C44" s="8">
        <v>1100503</v>
      </c>
      <c r="D44" s="8">
        <v>1100503001</v>
      </c>
      <c r="E44" s="9">
        <v>10065</v>
      </c>
      <c r="F44" s="8" t="s">
        <v>61</v>
      </c>
      <c r="G44" s="12"/>
      <c r="H44" s="8"/>
      <c r="I44" s="22">
        <v>800</v>
      </c>
      <c r="J44" s="8"/>
      <c r="K44" s="8"/>
      <c r="L44" s="8" t="s">
        <v>916</v>
      </c>
      <c r="M44" s="8" t="s">
        <v>897</v>
      </c>
    </row>
    <row r="45" spans="1:20" s="4" customFormat="1" ht="72" x14ac:dyDescent="0.55000000000000004">
      <c r="A45" s="5" t="s">
        <v>665</v>
      </c>
      <c r="B45" s="5" t="s">
        <v>324</v>
      </c>
      <c r="C45" s="3">
        <v>1100503</v>
      </c>
      <c r="D45" s="3">
        <v>1100503001</v>
      </c>
      <c r="E45" s="6">
        <v>10065</v>
      </c>
      <c r="F45" s="3" t="s">
        <v>61</v>
      </c>
      <c r="G45" s="6">
        <v>1</v>
      </c>
      <c r="H45" s="3" t="s">
        <v>62</v>
      </c>
      <c r="I45" s="23">
        <v>800</v>
      </c>
      <c r="J45" s="3" t="s">
        <v>3</v>
      </c>
      <c r="K45" s="3" t="s">
        <v>63</v>
      </c>
      <c r="L45" s="3" t="s">
        <v>916</v>
      </c>
      <c r="M45" s="3"/>
      <c r="N45" s="10"/>
      <c r="O45" s="10"/>
      <c r="P45" s="10"/>
      <c r="Q45" s="10"/>
      <c r="R45" s="10"/>
      <c r="S45" s="10"/>
      <c r="T45" s="10"/>
    </row>
    <row r="46" spans="1:20" s="10" customFormat="1" x14ac:dyDescent="0.55000000000000004">
      <c r="A46" s="7" t="s">
        <v>665</v>
      </c>
      <c r="B46" s="7" t="s">
        <v>324</v>
      </c>
      <c r="C46" s="8">
        <v>1100503</v>
      </c>
      <c r="D46" s="8">
        <v>1100503001</v>
      </c>
      <c r="E46" s="9">
        <v>10066</v>
      </c>
      <c r="F46" s="8" t="s">
        <v>64</v>
      </c>
      <c r="G46" s="12"/>
      <c r="H46" s="8"/>
      <c r="I46" s="22">
        <v>800</v>
      </c>
      <c r="J46" s="8"/>
      <c r="K46" s="8"/>
      <c r="L46" s="8" t="s">
        <v>916</v>
      </c>
      <c r="M46" s="8" t="s">
        <v>897</v>
      </c>
    </row>
    <row r="47" spans="1:20" s="4" customFormat="1" ht="72" x14ac:dyDescent="0.55000000000000004">
      <c r="A47" s="5" t="s">
        <v>665</v>
      </c>
      <c r="B47" s="5" t="s">
        <v>324</v>
      </c>
      <c r="C47" s="3">
        <v>1100503</v>
      </c>
      <c r="D47" s="3">
        <v>1100503001</v>
      </c>
      <c r="E47" s="6">
        <v>10066</v>
      </c>
      <c r="F47" s="3" t="s">
        <v>64</v>
      </c>
      <c r="G47" s="6">
        <v>1</v>
      </c>
      <c r="H47" s="3" t="s">
        <v>65</v>
      </c>
      <c r="I47" s="23">
        <v>800</v>
      </c>
      <c r="J47" s="3" t="s">
        <v>3</v>
      </c>
      <c r="K47" s="3" t="s">
        <v>66</v>
      </c>
      <c r="L47" s="3" t="s">
        <v>916</v>
      </c>
      <c r="M47" s="3"/>
      <c r="N47" s="10"/>
      <c r="O47" s="10"/>
      <c r="P47" s="10"/>
      <c r="Q47" s="10"/>
      <c r="R47" s="10"/>
      <c r="S47" s="10"/>
      <c r="T47" s="10"/>
    </row>
    <row r="48" spans="1:20" s="10" customFormat="1" x14ac:dyDescent="0.55000000000000004">
      <c r="A48" s="7" t="s">
        <v>667</v>
      </c>
      <c r="B48" s="7" t="s">
        <v>665</v>
      </c>
      <c r="C48" s="8">
        <v>1100101</v>
      </c>
      <c r="D48" s="8">
        <v>1100101001</v>
      </c>
      <c r="E48" s="9">
        <v>10330</v>
      </c>
      <c r="F48" s="8" t="s">
        <v>408</v>
      </c>
      <c r="G48" s="12"/>
      <c r="H48" s="8"/>
      <c r="I48" s="22">
        <v>119820</v>
      </c>
      <c r="J48" s="8"/>
      <c r="K48" s="8"/>
      <c r="L48" s="8" t="s">
        <v>916</v>
      </c>
      <c r="M48" s="8" t="s">
        <v>897</v>
      </c>
    </row>
    <row r="49" spans="1:20" s="4" customFormat="1" ht="72" x14ac:dyDescent="0.55000000000000004">
      <c r="A49" s="5" t="s">
        <v>667</v>
      </c>
      <c r="B49" s="5" t="s">
        <v>665</v>
      </c>
      <c r="C49" s="3">
        <v>1100101</v>
      </c>
      <c r="D49" s="3">
        <v>1100101001</v>
      </c>
      <c r="E49" s="6">
        <v>10330</v>
      </c>
      <c r="F49" s="3" t="s">
        <v>408</v>
      </c>
      <c r="G49" s="6">
        <v>1</v>
      </c>
      <c r="H49" s="3" t="s">
        <v>409</v>
      </c>
      <c r="I49" s="23">
        <v>119820</v>
      </c>
      <c r="J49" s="3" t="s">
        <v>3</v>
      </c>
      <c r="K49" s="3" t="s">
        <v>410</v>
      </c>
      <c r="L49" s="3" t="s">
        <v>916</v>
      </c>
      <c r="M49" s="3"/>
      <c r="N49" s="10"/>
      <c r="O49" s="10"/>
      <c r="P49" s="10"/>
      <c r="Q49" s="10"/>
      <c r="R49" s="10"/>
      <c r="S49" s="10"/>
      <c r="T49" s="10"/>
    </row>
    <row r="50" spans="1:20" s="10" customFormat="1" x14ac:dyDescent="0.55000000000000004">
      <c r="A50" s="7" t="s">
        <v>667</v>
      </c>
      <c r="B50" s="7" t="s">
        <v>665</v>
      </c>
      <c r="C50" s="8">
        <v>1100101</v>
      </c>
      <c r="D50" s="8">
        <v>1100101001</v>
      </c>
      <c r="E50" s="9">
        <v>10331</v>
      </c>
      <c r="F50" s="8" t="s">
        <v>411</v>
      </c>
      <c r="G50" s="12"/>
      <c r="H50" s="8"/>
      <c r="I50" s="22">
        <v>117500</v>
      </c>
      <c r="J50" s="8"/>
      <c r="K50" s="8"/>
      <c r="L50" s="8" t="s">
        <v>916</v>
      </c>
      <c r="M50" s="8" t="s">
        <v>897</v>
      </c>
    </row>
    <row r="51" spans="1:20" s="4" customFormat="1" ht="72" x14ac:dyDescent="0.55000000000000004">
      <c r="A51" s="5" t="s">
        <v>667</v>
      </c>
      <c r="B51" s="5" t="s">
        <v>665</v>
      </c>
      <c r="C51" s="3">
        <v>1100101</v>
      </c>
      <c r="D51" s="3">
        <v>1100101001</v>
      </c>
      <c r="E51" s="6">
        <v>10331</v>
      </c>
      <c r="F51" s="3" t="s">
        <v>411</v>
      </c>
      <c r="G51" s="6">
        <v>1</v>
      </c>
      <c r="H51" s="3" t="s">
        <v>412</v>
      </c>
      <c r="I51" s="23">
        <v>117500</v>
      </c>
      <c r="J51" s="3" t="s">
        <v>3</v>
      </c>
      <c r="K51" s="3" t="s">
        <v>410</v>
      </c>
      <c r="L51" s="3" t="s">
        <v>916</v>
      </c>
      <c r="M51" s="3"/>
      <c r="N51" s="10"/>
      <c r="O51" s="10"/>
      <c r="P51" s="10"/>
      <c r="Q51" s="10"/>
      <c r="R51" s="10"/>
      <c r="S51" s="10"/>
      <c r="T51" s="10"/>
    </row>
    <row r="52" spans="1:20" s="10" customFormat="1" x14ac:dyDescent="0.55000000000000004">
      <c r="A52" s="7" t="s">
        <v>665</v>
      </c>
      <c r="B52" s="7" t="s">
        <v>324</v>
      </c>
      <c r="C52" s="8">
        <v>1100504</v>
      </c>
      <c r="D52" s="8">
        <v>1100504001</v>
      </c>
      <c r="E52" s="9">
        <v>10334</v>
      </c>
      <c r="F52" s="8" t="s">
        <v>413</v>
      </c>
      <c r="G52" s="12"/>
      <c r="H52" s="8"/>
      <c r="I52" s="22">
        <v>2000</v>
      </c>
      <c r="J52" s="8"/>
      <c r="K52" s="8"/>
      <c r="L52" s="8" t="s">
        <v>916</v>
      </c>
      <c r="M52" s="8" t="s">
        <v>897</v>
      </c>
    </row>
    <row r="53" spans="1:20" s="4" customFormat="1" ht="72" x14ac:dyDescent="0.55000000000000004">
      <c r="A53" s="5" t="s">
        <v>665</v>
      </c>
      <c r="B53" s="5" t="s">
        <v>324</v>
      </c>
      <c r="C53" s="3">
        <v>1100504</v>
      </c>
      <c r="D53" s="3">
        <v>1100504001</v>
      </c>
      <c r="E53" s="6">
        <v>10334</v>
      </c>
      <c r="F53" s="3" t="s">
        <v>413</v>
      </c>
      <c r="G53" s="6">
        <v>1</v>
      </c>
      <c r="H53" s="3" t="s">
        <v>414</v>
      </c>
      <c r="I53" s="23">
        <v>2000</v>
      </c>
      <c r="J53" s="3" t="s">
        <v>3</v>
      </c>
      <c r="K53" s="3" t="s">
        <v>66</v>
      </c>
      <c r="L53" s="3" t="s">
        <v>916</v>
      </c>
      <c r="M53" s="3"/>
      <c r="N53" s="10"/>
      <c r="O53" s="10"/>
      <c r="P53" s="10"/>
      <c r="Q53" s="10"/>
      <c r="R53" s="10"/>
      <c r="S53" s="10"/>
      <c r="T53" s="10"/>
    </row>
    <row r="54" spans="1:20" s="10" customFormat="1" x14ac:dyDescent="0.55000000000000004">
      <c r="A54" s="7" t="s">
        <v>667</v>
      </c>
      <c r="B54" s="7" t="s">
        <v>671</v>
      </c>
      <c r="C54" s="8" t="s">
        <v>922</v>
      </c>
      <c r="D54" s="8" t="s">
        <v>923</v>
      </c>
      <c r="E54" s="9">
        <v>10335</v>
      </c>
      <c r="F54" s="8" t="s">
        <v>924</v>
      </c>
      <c r="G54" s="12"/>
      <c r="H54" s="8"/>
      <c r="I54" s="24">
        <v>2918932.41</v>
      </c>
      <c r="J54" s="8"/>
      <c r="K54" s="8"/>
      <c r="L54" s="8" t="s">
        <v>916</v>
      </c>
      <c r="M54" s="8" t="s">
        <v>917</v>
      </c>
      <c r="N54" s="26" t="s">
        <v>935</v>
      </c>
      <c r="O54" s="10" t="s">
        <v>934</v>
      </c>
    </row>
    <row r="55" spans="1:20" s="4" customFormat="1" ht="72" x14ac:dyDescent="0.55000000000000004">
      <c r="A55" s="5" t="s">
        <v>667</v>
      </c>
      <c r="B55" s="5" t="s">
        <v>671</v>
      </c>
      <c r="C55" s="3" t="s">
        <v>922</v>
      </c>
      <c r="D55" s="3" t="s">
        <v>923</v>
      </c>
      <c r="E55" s="6">
        <v>10335</v>
      </c>
      <c r="F55" s="3" t="s">
        <v>924</v>
      </c>
      <c r="G55" s="6">
        <v>1</v>
      </c>
      <c r="H55" s="3" t="s">
        <v>925</v>
      </c>
      <c r="I55" s="25">
        <v>2918932.41</v>
      </c>
      <c r="J55" s="3" t="s">
        <v>3</v>
      </c>
      <c r="K55" s="3" t="s">
        <v>410</v>
      </c>
      <c r="L55" s="3" t="s">
        <v>916</v>
      </c>
      <c r="M55" s="3"/>
      <c r="N55" s="28" t="s">
        <v>935</v>
      </c>
      <c r="O55" s="29" t="s">
        <v>934</v>
      </c>
      <c r="P55" s="10"/>
      <c r="Q55" s="10"/>
      <c r="R55" s="10"/>
      <c r="S55" s="10"/>
      <c r="T55" s="10"/>
    </row>
    <row r="56" spans="1:20" s="10" customFormat="1" x14ac:dyDescent="0.55000000000000004">
      <c r="A56" s="7" t="s">
        <v>665</v>
      </c>
      <c r="B56" s="7" t="s">
        <v>324</v>
      </c>
      <c r="C56" s="8">
        <v>1070602</v>
      </c>
      <c r="D56" s="8">
        <v>1070602999</v>
      </c>
      <c r="E56" s="9">
        <v>10337</v>
      </c>
      <c r="F56" s="8" t="s">
        <v>417</v>
      </c>
      <c r="G56" s="12"/>
      <c r="H56" s="8"/>
      <c r="I56" s="22">
        <v>500</v>
      </c>
      <c r="J56" s="8"/>
      <c r="K56" s="8"/>
      <c r="L56" s="8" t="s">
        <v>916</v>
      </c>
      <c r="M56" s="8" t="s">
        <v>897</v>
      </c>
    </row>
    <row r="57" spans="1:20" s="4" customFormat="1" ht="72" x14ac:dyDescent="0.55000000000000004">
      <c r="A57" s="5" t="s">
        <v>665</v>
      </c>
      <c r="B57" s="5" t="s">
        <v>324</v>
      </c>
      <c r="C57" s="3">
        <v>1070602</v>
      </c>
      <c r="D57" s="3">
        <v>1070602999</v>
      </c>
      <c r="E57" s="6">
        <v>10337</v>
      </c>
      <c r="F57" s="3" t="s">
        <v>417</v>
      </c>
      <c r="G57" s="6">
        <v>1</v>
      </c>
      <c r="H57" s="3" t="s">
        <v>418</v>
      </c>
      <c r="I57" s="23">
        <v>500</v>
      </c>
      <c r="J57" s="3" t="s">
        <v>3</v>
      </c>
      <c r="K57" s="3" t="s">
        <v>63</v>
      </c>
      <c r="L57" s="3" t="s">
        <v>916</v>
      </c>
      <c r="M57" s="3"/>
      <c r="N57" s="10"/>
      <c r="O57" s="10"/>
      <c r="P57" s="10"/>
      <c r="Q57" s="10"/>
      <c r="R57" s="10"/>
      <c r="S57" s="10"/>
      <c r="T57" s="10"/>
    </row>
    <row r="58" spans="1:20" s="10" customFormat="1" x14ac:dyDescent="0.55000000000000004">
      <c r="A58" s="7" t="s">
        <v>667</v>
      </c>
      <c r="B58" s="7" t="s">
        <v>671</v>
      </c>
      <c r="C58" s="8">
        <v>2050101</v>
      </c>
      <c r="D58" s="8">
        <v>2050101001</v>
      </c>
      <c r="E58" s="9">
        <v>20035</v>
      </c>
      <c r="F58" s="8" t="s">
        <v>609</v>
      </c>
      <c r="G58" s="12"/>
      <c r="H58" s="8"/>
      <c r="I58" s="22">
        <v>52500</v>
      </c>
      <c r="J58" s="8"/>
      <c r="K58" s="8"/>
      <c r="L58" s="8" t="s">
        <v>916</v>
      </c>
      <c r="M58" s="8" t="s">
        <v>897</v>
      </c>
    </row>
    <row r="59" spans="1:20" s="4" customFormat="1" ht="72" x14ac:dyDescent="0.55000000000000004">
      <c r="A59" s="5" t="s">
        <v>667</v>
      </c>
      <c r="B59" s="5" t="s">
        <v>671</v>
      </c>
      <c r="C59" s="3">
        <v>2050101</v>
      </c>
      <c r="D59" s="3">
        <v>2050101001</v>
      </c>
      <c r="E59" s="6">
        <v>20035</v>
      </c>
      <c r="F59" s="3" t="s">
        <v>609</v>
      </c>
      <c r="G59" s="6">
        <v>1</v>
      </c>
      <c r="H59" s="3" t="s">
        <v>610</v>
      </c>
      <c r="I59" s="23">
        <v>52500</v>
      </c>
      <c r="J59" s="3" t="s">
        <v>3</v>
      </c>
      <c r="K59" s="3" t="s">
        <v>410</v>
      </c>
      <c r="L59" s="3" t="s">
        <v>916</v>
      </c>
      <c r="M59" s="3"/>
      <c r="N59" s="10"/>
      <c r="O59" s="10"/>
      <c r="P59" s="10"/>
      <c r="Q59" s="10"/>
      <c r="R59" s="10"/>
      <c r="S59" s="10"/>
      <c r="T59" s="10"/>
    </row>
    <row r="60" spans="1:20" s="10" customFormat="1" x14ac:dyDescent="0.55000000000000004">
      <c r="A60" s="7" t="s">
        <v>665</v>
      </c>
      <c r="B60" s="7" t="s">
        <v>671</v>
      </c>
      <c r="C60" s="8">
        <v>1030205</v>
      </c>
      <c r="D60" s="8">
        <v>1030205001</v>
      </c>
      <c r="E60" s="9">
        <v>10020</v>
      </c>
      <c r="F60" s="8" t="s">
        <v>23</v>
      </c>
      <c r="G60" s="12"/>
      <c r="H60" s="8"/>
      <c r="I60" s="22">
        <v>10000</v>
      </c>
      <c r="J60" s="8"/>
      <c r="K60" s="8"/>
      <c r="L60" s="8" t="s">
        <v>909</v>
      </c>
      <c r="M60" s="8" t="s">
        <v>897</v>
      </c>
    </row>
    <row r="61" spans="1:20" s="4" customFormat="1" ht="72" x14ac:dyDescent="0.55000000000000004">
      <c r="A61" s="5" t="s">
        <v>665</v>
      </c>
      <c r="B61" s="5" t="s">
        <v>671</v>
      </c>
      <c r="C61" s="3">
        <v>1030205</v>
      </c>
      <c r="D61" s="3">
        <v>1030205001</v>
      </c>
      <c r="E61" s="6">
        <v>10020</v>
      </c>
      <c r="F61" s="3" t="s">
        <v>23</v>
      </c>
      <c r="G61" s="6">
        <v>1</v>
      </c>
      <c r="H61" s="3" t="s">
        <v>699</v>
      </c>
      <c r="I61" s="23">
        <v>10000</v>
      </c>
      <c r="J61" s="3" t="s">
        <v>24</v>
      </c>
      <c r="K61" s="3" t="s">
        <v>25</v>
      </c>
      <c r="L61" s="3" t="s">
        <v>909</v>
      </c>
      <c r="M61" s="3"/>
      <c r="N61" s="10"/>
      <c r="O61" s="10"/>
      <c r="P61" s="10"/>
      <c r="Q61" s="10"/>
      <c r="R61" s="10"/>
      <c r="S61" s="10"/>
      <c r="T61" s="10"/>
    </row>
    <row r="62" spans="1:20" s="10" customFormat="1" ht="72" x14ac:dyDescent="0.55000000000000004">
      <c r="A62" s="7" t="s">
        <v>665</v>
      </c>
      <c r="B62" s="7" t="s">
        <v>671</v>
      </c>
      <c r="C62" s="8">
        <v>1030205</v>
      </c>
      <c r="D62" s="8">
        <v>1030205001</v>
      </c>
      <c r="E62" s="9">
        <v>10021</v>
      </c>
      <c r="F62" s="8" t="s">
        <v>26</v>
      </c>
      <c r="G62" s="12"/>
      <c r="H62" s="8"/>
      <c r="I62" s="22">
        <v>4000</v>
      </c>
      <c r="J62" s="8"/>
      <c r="K62" s="8"/>
      <c r="L62" s="8" t="s">
        <v>909</v>
      </c>
      <c r="M62" s="8" t="s">
        <v>897</v>
      </c>
    </row>
    <row r="63" spans="1:20" s="4" customFormat="1" ht="72" x14ac:dyDescent="0.55000000000000004">
      <c r="A63" s="5" t="s">
        <v>665</v>
      </c>
      <c r="B63" s="5" t="s">
        <v>671</v>
      </c>
      <c r="C63" s="3">
        <v>1030205</v>
      </c>
      <c r="D63" s="3">
        <v>1030205001</v>
      </c>
      <c r="E63" s="6">
        <v>10021</v>
      </c>
      <c r="F63" s="3" t="s">
        <v>26</v>
      </c>
      <c r="G63" s="6">
        <v>1</v>
      </c>
      <c r="H63" s="3" t="s">
        <v>700</v>
      </c>
      <c r="I63" s="23">
        <v>4000</v>
      </c>
      <c r="J63" s="3" t="s">
        <v>24</v>
      </c>
      <c r="K63" s="3" t="s">
        <v>25</v>
      </c>
      <c r="L63" s="3" t="s">
        <v>909</v>
      </c>
      <c r="M63" s="3"/>
      <c r="N63" s="10"/>
      <c r="O63" s="10"/>
      <c r="P63" s="10"/>
      <c r="Q63" s="10"/>
      <c r="R63" s="10"/>
      <c r="S63" s="10"/>
      <c r="T63" s="10"/>
    </row>
    <row r="64" spans="1:20" s="10" customFormat="1" x14ac:dyDescent="0.55000000000000004">
      <c r="A64" s="7" t="s">
        <v>665</v>
      </c>
      <c r="B64" s="7" t="s">
        <v>671</v>
      </c>
      <c r="C64" s="8">
        <v>1030205</v>
      </c>
      <c r="D64" s="8">
        <v>1030205001</v>
      </c>
      <c r="E64" s="9">
        <v>10215</v>
      </c>
      <c r="F64" s="8" t="s">
        <v>234</v>
      </c>
      <c r="G64" s="12"/>
      <c r="H64" s="8"/>
      <c r="I64" s="22">
        <v>31000</v>
      </c>
      <c r="J64" s="8"/>
      <c r="K64" s="8"/>
      <c r="L64" s="8" t="s">
        <v>909</v>
      </c>
      <c r="M64" s="8" t="s">
        <v>897</v>
      </c>
    </row>
    <row r="65" spans="1:20" s="4" customFormat="1" ht="72" x14ac:dyDescent="0.55000000000000004">
      <c r="A65" s="5" t="s">
        <v>665</v>
      </c>
      <c r="B65" s="5" t="s">
        <v>671</v>
      </c>
      <c r="C65" s="3">
        <v>1030205</v>
      </c>
      <c r="D65" s="3">
        <v>1030205001</v>
      </c>
      <c r="E65" s="6">
        <v>10215</v>
      </c>
      <c r="F65" s="3" t="s">
        <v>234</v>
      </c>
      <c r="G65" s="6">
        <v>1</v>
      </c>
      <c r="H65" s="3" t="s">
        <v>235</v>
      </c>
      <c r="I65" s="23">
        <v>31000</v>
      </c>
      <c r="J65" s="3" t="s">
        <v>24</v>
      </c>
      <c r="K65" s="3" t="s">
        <v>25</v>
      </c>
      <c r="L65" s="3" t="s">
        <v>909</v>
      </c>
      <c r="M65" s="3"/>
      <c r="N65" s="10"/>
      <c r="O65" s="10"/>
      <c r="P65" s="10"/>
      <c r="Q65" s="10"/>
      <c r="R65" s="10"/>
      <c r="S65" s="10"/>
      <c r="T65" s="10"/>
    </row>
    <row r="66" spans="1:20" s="10" customFormat="1" x14ac:dyDescent="0.55000000000000004">
      <c r="A66" s="7" t="s">
        <v>665</v>
      </c>
      <c r="B66" s="7" t="s">
        <v>671</v>
      </c>
      <c r="C66" s="8">
        <v>1030205</v>
      </c>
      <c r="D66" s="8">
        <v>1030205002</v>
      </c>
      <c r="E66" s="9">
        <v>10216</v>
      </c>
      <c r="F66" s="8" t="s">
        <v>236</v>
      </c>
      <c r="G66" s="12"/>
      <c r="H66" s="8"/>
      <c r="I66" s="22">
        <v>26000</v>
      </c>
      <c r="J66" s="8"/>
      <c r="K66" s="8"/>
      <c r="L66" s="8" t="s">
        <v>909</v>
      </c>
      <c r="M66" s="8" t="s">
        <v>897</v>
      </c>
    </row>
    <row r="67" spans="1:20" s="4" customFormat="1" x14ac:dyDescent="0.55000000000000004">
      <c r="A67" s="5" t="s">
        <v>665</v>
      </c>
      <c r="B67" s="5" t="s">
        <v>671</v>
      </c>
      <c r="C67" s="3">
        <v>1030205</v>
      </c>
      <c r="D67" s="3">
        <v>1030205002</v>
      </c>
      <c r="E67" s="6">
        <v>10216</v>
      </c>
      <c r="F67" s="3" t="s">
        <v>236</v>
      </c>
      <c r="G67" s="6">
        <v>1</v>
      </c>
      <c r="H67" s="3" t="s">
        <v>237</v>
      </c>
      <c r="I67" s="23">
        <v>26000</v>
      </c>
      <c r="J67" s="3" t="s">
        <v>708</v>
      </c>
      <c r="K67" s="3" t="s">
        <v>25</v>
      </c>
      <c r="L67" s="3" t="s">
        <v>909</v>
      </c>
      <c r="M67" s="3"/>
      <c r="N67" s="10"/>
      <c r="O67" s="10"/>
      <c r="P67" s="10"/>
      <c r="Q67" s="10"/>
      <c r="R67" s="10"/>
      <c r="S67" s="10"/>
      <c r="T67" s="10"/>
    </row>
    <row r="68" spans="1:20" s="10" customFormat="1" x14ac:dyDescent="0.55000000000000004">
      <c r="A68" s="7" t="s">
        <v>665</v>
      </c>
      <c r="B68" s="7" t="s">
        <v>671</v>
      </c>
      <c r="C68" s="8">
        <v>1030205</v>
      </c>
      <c r="D68" s="8">
        <v>1030205002</v>
      </c>
      <c r="E68" s="9">
        <v>10217</v>
      </c>
      <c r="F68" s="8" t="s">
        <v>238</v>
      </c>
      <c r="G68" s="12"/>
      <c r="H68" s="8"/>
      <c r="I68" s="22">
        <v>25000</v>
      </c>
      <c r="J68" s="8"/>
      <c r="K68" s="8"/>
      <c r="L68" s="8" t="s">
        <v>909</v>
      </c>
      <c r="M68" s="8" t="s">
        <v>897</v>
      </c>
    </row>
    <row r="69" spans="1:20" s="4" customFormat="1" ht="72" x14ac:dyDescent="0.55000000000000004">
      <c r="A69" s="5" t="s">
        <v>665</v>
      </c>
      <c r="B69" s="5" t="s">
        <v>671</v>
      </c>
      <c r="C69" s="3">
        <v>1030205</v>
      </c>
      <c r="D69" s="3">
        <v>1030205002</v>
      </c>
      <c r="E69" s="6">
        <v>10217</v>
      </c>
      <c r="F69" s="3" t="s">
        <v>238</v>
      </c>
      <c r="G69" s="6">
        <v>1</v>
      </c>
      <c r="H69" s="3" t="s">
        <v>239</v>
      </c>
      <c r="I69" s="23">
        <v>25000</v>
      </c>
      <c r="J69" s="3" t="s">
        <v>228</v>
      </c>
      <c r="K69" s="3" t="s">
        <v>25</v>
      </c>
      <c r="L69" s="3" t="s">
        <v>909</v>
      </c>
      <c r="M69" s="3"/>
      <c r="N69" s="10"/>
      <c r="O69" s="10"/>
      <c r="P69" s="10"/>
      <c r="Q69" s="10"/>
      <c r="R69" s="10"/>
      <c r="S69" s="10"/>
      <c r="T69" s="10"/>
    </row>
    <row r="70" spans="1:20" s="10" customFormat="1" x14ac:dyDescent="0.55000000000000004">
      <c r="A70" s="7" t="s">
        <v>665</v>
      </c>
      <c r="B70" s="7" t="s">
        <v>671</v>
      </c>
      <c r="C70" s="8">
        <v>1030205</v>
      </c>
      <c r="D70" s="8">
        <v>1030205002</v>
      </c>
      <c r="E70" s="9">
        <v>10218</v>
      </c>
      <c r="F70" s="8" t="s">
        <v>240</v>
      </c>
      <c r="G70" s="12"/>
      <c r="H70" s="8"/>
      <c r="I70" s="22">
        <v>10000</v>
      </c>
      <c r="J70" s="8"/>
      <c r="K70" s="8"/>
      <c r="L70" s="8" t="s">
        <v>909</v>
      </c>
      <c r="M70" s="8" t="s">
        <v>897</v>
      </c>
    </row>
    <row r="71" spans="1:20" s="4" customFormat="1" ht="72" x14ac:dyDescent="0.55000000000000004">
      <c r="A71" s="5" t="s">
        <v>665</v>
      </c>
      <c r="B71" s="5" t="s">
        <v>671</v>
      </c>
      <c r="C71" s="3">
        <v>1030205</v>
      </c>
      <c r="D71" s="3">
        <v>1030205002</v>
      </c>
      <c r="E71" s="6">
        <v>10218</v>
      </c>
      <c r="F71" s="3" t="s">
        <v>240</v>
      </c>
      <c r="G71" s="6">
        <v>1</v>
      </c>
      <c r="H71" s="3" t="s">
        <v>241</v>
      </c>
      <c r="I71" s="23">
        <v>10000</v>
      </c>
      <c r="J71" s="3" t="s">
        <v>228</v>
      </c>
      <c r="K71" s="3" t="s">
        <v>25</v>
      </c>
      <c r="L71" s="3" t="s">
        <v>909</v>
      </c>
      <c r="M71" s="3"/>
      <c r="N71" s="10"/>
      <c r="O71" s="10"/>
      <c r="P71" s="10"/>
      <c r="Q71" s="10"/>
      <c r="R71" s="10"/>
      <c r="S71" s="10"/>
      <c r="T71" s="10"/>
    </row>
    <row r="72" spans="1:20" s="10" customFormat="1" x14ac:dyDescent="0.55000000000000004">
      <c r="A72" s="7" t="s">
        <v>665</v>
      </c>
      <c r="B72" s="7" t="s">
        <v>671</v>
      </c>
      <c r="C72" s="8">
        <v>1030219</v>
      </c>
      <c r="D72" s="8">
        <v>1030219004</v>
      </c>
      <c r="E72" s="9">
        <v>10219</v>
      </c>
      <c r="F72" s="8" t="s">
        <v>242</v>
      </c>
      <c r="G72" s="12"/>
      <c r="H72" s="8"/>
      <c r="I72" s="22">
        <v>32000</v>
      </c>
      <c r="J72" s="8"/>
      <c r="K72" s="8"/>
      <c r="L72" s="8" t="s">
        <v>909</v>
      </c>
      <c r="M72" s="8" t="s">
        <v>897</v>
      </c>
    </row>
    <row r="73" spans="1:20" s="4" customFormat="1" ht="72" x14ac:dyDescent="0.55000000000000004">
      <c r="A73" s="5" t="s">
        <v>665</v>
      </c>
      <c r="B73" s="5" t="s">
        <v>671</v>
      </c>
      <c r="C73" s="3">
        <v>1030219</v>
      </c>
      <c r="D73" s="3">
        <v>1030219004</v>
      </c>
      <c r="E73" s="6">
        <v>10219</v>
      </c>
      <c r="F73" s="3" t="s">
        <v>242</v>
      </c>
      <c r="G73" s="6">
        <v>1</v>
      </c>
      <c r="H73" s="3" t="s">
        <v>243</v>
      </c>
      <c r="I73" s="23">
        <v>32000</v>
      </c>
      <c r="J73" s="3" t="s">
        <v>24</v>
      </c>
      <c r="K73" s="3" t="s">
        <v>25</v>
      </c>
      <c r="L73" s="3" t="s">
        <v>909</v>
      </c>
      <c r="M73" s="3"/>
      <c r="N73" s="10"/>
      <c r="O73" s="10"/>
      <c r="P73" s="10"/>
      <c r="Q73" s="10"/>
      <c r="R73" s="10"/>
      <c r="S73" s="10"/>
      <c r="T73" s="10"/>
    </row>
    <row r="74" spans="1:20" s="10" customFormat="1" x14ac:dyDescent="0.55000000000000004">
      <c r="A74" s="7" t="s">
        <v>665</v>
      </c>
      <c r="B74" s="7" t="s">
        <v>671</v>
      </c>
      <c r="C74" s="8">
        <v>1030205</v>
      </c>
      <c r="D74" s="8">
        <v>1030205002</v>
      </c>
      <c r="E74" s="9">
        <v>10220</v>
      </c>
      <c r="F74" s="8" t="s">
        <v>244</v>
      </c>
      <c r="G74" s="12"/>
      <c r="H74" s="8"/>
      <c r="I74" s="22">
        <v>9000</v>
      </c>
      <c r="J74" s="8"/>
      <c r="K74" s="8"/>
      <c r="L74" s="8" t="s">
        <v>909</v>
      </c>
      <c r="M74" s="8" t="s">
        <v>897</v>
      </c>
    </row>
    <row r="75" spans="1:20" s="4" customFormat="1" ht="72" x14ac:dyDescent="0.55000000000000004">
      <c r="A75" s="5" t="s">
        <v>665</v>
      </c>
      <c r="B75" s="5" t="s">
        <v>671</v>
      </c>
      <c r="C75" s="3">
        <v>1030205</v>
      </c>
      <c r="D75" s="3">
        <v>1030205002</v>
      </c>
      <c r="E75" s="6">
        <v>10220</v>
      </c>
      <c r="F75" s="3" t="s">
        <v>244</v>
      </c>
      <c r="G75" s="6">
        <v>1</v>
      </c>
      <c r="H75" s="3" t="s">
        <v>245</v>
      </c>
      <c r="I75" s="23">
        <v>9000</v>
      </c>
      <c r="J75" s="3" t="s">
        <v>228</v>
      </c>
      <c r="K75" s="3" t="s">
        <v>25</v>
      </c>
      <c r="L75" s="3" t="s">
        <v>909</v>
      </c>
      <c r="M75" s="3"/>
      <c r="N75" s="10"/>
      <c r="O75" s="10"/>
      <c r="P75" s="10"/>
      <c r="Q75" s="10"/>
      <c r="R75" s="10"/>
      <c r="S75" s="10"/>
      <c r="T75" s="10"/>
    </row>
    <row r="76" spans="1:20" s="10" customFormat="1" ht="72" x14ac:dyDescent="0.55000000000000004">
      <c r="A76" s="7" t="s">
        <v>665</v>
      </c>
      <c r="B76" s="7" t="s">
        <v>673</v>
      </c>
      <c r="C76" s="8">
        <v>1030102</v>
      </c>
      <c r="D76" s="8"/>
      <c r="E76" s="9">
        <v>10267</v>
      </c>
      <c r="F76" s="8" t="s">
        <v>313</v>
      </c>
      <c r="G76" s="12"/>
      <c r="H76" s="8"/>
      <c r="I76" s="22">
        <v>6000</v>
      </c>
      <c r="J76" s="8"/>
      <c r="K76" s="8"/>
      <c r="L76" s="8" t="s">
        <v>909</v>
      </c>
      <c r="M76" s="8" t="s">
        <v>897</v>
      </c>
    </row>
    <row r="77" spans="1:20" s="4" customFormat="1" ht="72" x14ac:dyDescent="0.55000000000000004">
      <c r="A77" s="5" t="s">
        <v>665</v>
      </c>
      <c r="B77" s="5" t="s">
        <v>673</v>
      </c>
      <c r="C77" s="3">
        <v>1030102</v>
      </c>
      <c r="D77" s="3"/>
      <c r="E77" s="6">
        <v>10267</v>
      </c>
      <c r="F77" s="3" t="s">
        <v>313</v>
      </c>
      <c r="G77" s="6">
        <v>1</v>
      </c>
      <c r="H77" s="3" t="s">
        <v>314</v>
      </c>
      <c r="I77" s="23">
        <v>6000</v>
      </c>
      <c r="J77" s="3" t="s">
        <v>757</v>
      </c>
      <c r="K77" s="3" t="s">
        <v>25</v>
      </c>
      <c r="L77" s="3" t="s">
        <v>909</v>
      </c>
      <c r="M77" s="3"/>
      <c r="N77" s="10"/>
      <c r="O77" s="10"/>
      <c r="P77" s="10"/>
      <c r="Q77" s="10"/>
      <c r="R77" s="10"/>
      <c r="S77" s="10"/>
      <c r="T77" s="10"/>
    </row>
    <row r="78" spans="1:20" s="10" customFormat="1" ht="72" x14ac:dyDescent="0.55000000000000004">
      <c r="A78" s="7" t="s">
        <v>665</v>
      </c>
      <c r="B78" s="7" t="s">
        <v>673</v>
      </c>
      <c r="C78" s="8">
        <v>1030219</v>
      </c>
      <c r="D78" s="8">
        <v>1030219009</v>
      </c>
      <c r="E78" s="9">
        <v>10269</v>
      </c>
      <c r="F78" s="8" t="s">
        <v>315</v>
      </c>
      <c r="G78" s="12"/>
      <c r="H78" s="8"/>
      <c r="I78" s="22">
        <v>130000</v>
      </c>
      <c r="J78" s="8"/>
      <c r="K78" s="8"/>
      <c r="L78" s="8" t="s">
        <v>909</v>
      </c>
      <c r="M78" s="8" t="s">
        <v>897</v>
      </c>
    </row>
    <row r="79" spans="1:20" s="4" customFormat="1" ht="144" x14ac:dyDescent="0.55000000000000004">
      <c r="A79" s="5" t="s">
        <v>665</v>
      </c>
      <c r="B79" s="5" t="s">
        <v>673</v>
      </c>
      <c r="C79" s="3">
        <v>1030219</v>
      </c>
      <c r="D79" s="3">
        <v>1030219009</v>
      </c>
      <c r="E79" s="6">
        <v>10269</v>
      </c>
      <c r="F79" s="3" t="s">
        <v>315</v>
      </c>
      <c r="G79" s="6">
        <v>1</v>
      </c>
      <c r="H79" s="3" t="s">
        <v>316</v>
      </c>
      <c r="I79" s="23">
        <v>130000</v>
      </c>
      <c r="J79" s="3" t="s">
        <v>24</v>
      </c>
      <c r="K79" s="3" t="s">
        <v>317</v>
      </c>
      <c r="L79" s="3" t="s">
        <v>909</v>
      </c>
      <c r="M79" s="3"/>
      <c r="N79" s="10"/>
      <c r="O79" s="10"/>
      <c r="P79" s="10"/>
      <c r="Q79" s="10"/>
      <c r="R79" s="10"/>
      <c r="S79" s="10"/>
      <c r="T79" s="10"/>
    </row>
    <row r="80" spans="1:20" s="10" customFormat="1" ht="72" x14ac:dyDescent="0.55000000000000004">
      <c r="A80" s="7" t="s">
        <v>665</v>
      </c>
      <c r="B80" s="7" t="s">
        <v>673</v>
      </c>
      <c r="C80" s="8">
        <v>1030219</v>
      </c>
      <c r="D80" s="8">
        <v>1030219009</v>
      </c>
      <c r="E80" s="9">
        <v>10269</v>
      </c>
      <c r="F80" s="8" t="s">
        <v>315</v>
      </c>
      <c r="G80" s="12"/>
      <c r="H80" s="8"/>
      <c r="I80" s="22">
        <v>2400</v>
      </c>
      <c r="J80" s="8"/>
      <c r="K80" s="8"/>
      <c r="L80" s="8" t="s">
        <v>909</v>
      </c>
      <c r="M80" s="8" t="s">
        <v>888</v>
      </c>
      <c r="N80" s="26" t="s">
        <v>943</v>
      </c>
    </row>
    <row r="81" spans="1:20" s="4" customFormat="1" ht="72" x14ac:dyDescent="0.55000000000000004">
      <c r="A81" s="5" t="s">
        <v>665</v>
      </c>
      <c r="B81" s="5" t="s">
        <v>673</v>
      </c>
      <c r="C81" s="3">
        <v>1030219</v>
      </c>
      <c r="D81" s="3">
        <v>1030219009</v>
      </c>
      <c r="E81" s="6">
        <v>10269</v>
      </c>
      <c r="F81" s="3" t="s">
        <v>315</v>
      </c>
      <c r="G81" s="6">
        <v>1</v>
      </c>
      <c r="H81" s="3" t="s">
        <v>944</v>
      </c>
      <c r="I81" s="23">
        <v>2400</v>
      </c>
      <c r="J81" s="5" t="s">
        <v>769</v>
      </c>
      <c r="K81" s="3" t="s">
        <v>317</v>
      </c>
      <c r="L81" s="3" t="s">
        <v>909</v>
      </c>
      <c r="M81" s="3"/>
      <c r="N81" s="28" t="s">
        <v>943</v>
      </c>
      <c r="O81" s="10"/>
      <c r="P81" s="10"/>
      <c r="Q81" s="10"/>
      <c r="R81" s="10"/>
      <c r="S81" s="10"/>
      <c r="T81" s="10"/>
    </row>
    <row r="82" spans="1:20" s="10" customFormat="1" x14ac:dyDescent="0.55000000000000004">
      <c r="A82" s="7" t="s">
        <v>665</v>
      </c>
      <c r="B82" s="7" t="s">
        <v>673</v>
      </c>
      <c r="C82" s="8">
        <v>1030219</v>
      </c>
      <c r="D82" s="8">
        <v>1030219001</v>
      </c>
      <c r="E82" s="9">
        <v>10271</v>
      </c>
      <c r="F82" s="8" t="s">
        <v>318</v>
      </c>
      <c r="G82" s="12"/>
      <c r="H82" s="8"/>
      <c r="I82" s="22">
        <v>107175.62</v>
      </c>
      <c r="J82" s="8"/>
      <c r="K82" s="8"/>
      <c r="L82" s="8" t="s">
        <v>909</v>
      </c>
      <c r="M82" s="8" t="s">
        <v>897</v>
      </c>
    </row>
    <row r="83" spans="1:20" s="4" customFormat="1" ht="72" x14ac:dyDescent="0.55000000000000004">
      <c r="A83" s="5" t="s">
        <v>665</v>
      </c>
      <c r="B83" s="5" t="s">
        <v>673</v>
      </c>
      <c r="C83" s="3">
        <v>1030219</v>
      </c>
      <c r="D83" s="3">
        <v>1030219001</v>
      </c>
      <c r="E83" s="6">
        <v>10271</v>
      </c>
      <c r="F83" s="3" t="s">
        <v>318</v>
      </c>
      <c r="G83" s="6">
        <v>1</v>
      </c>
      <c r="H83" s="3" t="s">
        <v>758</v>
      </c>
      <c r="I83" s="23">
        <v>7512</v>
      </c>
      <c r="J83" s="3" t="s">
        <v>24</v>
      </c>
      <c r="K83" s="3" t="s">
        <v>317</v>
      </c>
      <c r="L83" s="3" t="s">
        <v>909</v>
      </c>
      <c r="M83" s="3"/>
      <c r="N83" s="10"/>
      <c r="O83" s="10"/>
      <c r="P83" s="10"/>
      <c r="Q83" s="10"/>
      <c r="R83" s="10"/>
      <c r="S83" s="10"/>
      <c r="T83" s="10"/>
    </row>
    <row r="84" spans="1:20" s="10" customFormat="1" ht="72" x14ac:dyDescent="0.55000000000000004">
      <c r="A84" s="5" t="s">
        <v>665</v>
      </c>
      <c r="B84" s="5" t="s">
        <v>673</v>
      </c>
      <c r="C84" s="3">
        <v>1030219</v>
      </c>
      <c r="D84" s="3">
        <v>1030219001</v>
      </c>
      <c r="E84" s="6">
        <v>10271</v>
      </c>
      <c r="F84" s="3" t="s">
        <v>318</v>
      </c>
      <c r="G84" s="6">
        <v>2</v>
      </c>
      <c r="H84" s="3" t="s">
        <v>319</v>
      </c>
      <c r="I84" s="23">
        <v>1352</v>
      </c>
      <c r="J84" s="3" t="s">
        <v>24</v>
      </c>
      <c r="K84" s="3" t="s">
        <v>317</v>
      </c>
      <c r="L84" s="3" t="s">
        <v>909</v>
      </c>
      <c r="M84" s="3"/>
    </row>
    <row r="85" spans="1:20" s="4" customFormat="1" ht="72" x14ac:dyDescent="0.55000000000000004">
      <c r="A85" s="5" t="s">
        <v>665</v>
      </c>
      <c r="B85" s="5" t="s">
        <v>673</v>
      </c>
      <c r="C85" s="3">
        <v>1030219</v>
      </c>
      <c r="D85" s="3">
        <v>1030219001</v>
      </c>
      <c r="E85" s="6">
        <v>10271</v>
      </c>
      <c r="F85" s="3" t="s">
        <v>318</v>
      </c>
      <c r="G85" s="6">
        <v>3</v>
      </c>
      <c r="H85" s="3" t="s">
        <v>320</v>
      </c>
      <c r="I85" s="23">
        <v>6695</v>
      </c>
      <c r="J85" s="3" t="s">
        <v>24</v>
      </c>
      <c r="K85" s="3" t="s">
        <v>317</v>
      </c>
      <c r="L85" s="3" t="s">
        <v>909</v>
      </c>
      <c r="M85" s="3"/>
      <c r="N85" s="10"/>
      <c r="O85" s="10"/>
      <c r="P85" s="10"/>
      <c r="Q85" s="10"/>
      <c r="R85" s="10"/>
      <c r="S85" s="10"/>
      <c r="T85" s="10"/>
    </row>
    <row r="86" spans="1:20" s="10" customFormat="1" ht="72" x14ac:dyDescent="0.55000000000000004">
      <c r="A86" s="5" t="s">
        <v>665</v>
      </c>
      <c r="B86" s="5" t="s">
        <v>673</v>
      </c>
      <c r="C86" s="3">
        <v>1030219</v>
      </c>
      <c r="D86" s="3">
        <v>1030219001</v>
      </c>
      <c r="E86" s="6">
        <v>10271</v>
      </c>
      <c r="F86" s="3" t="s">
        <v>318</v>
      </c>
      <c r="G86" s="6">
        <v>4</v>
      </c>
      <c r="H86" s="3" t="s">
        <v>759</v>
      </c>
      <c r="I86" s="23">
        <v>3000</v>
      </c>
      <c r="J86" s="18">
        <v>44166</v>
      </c>
      <c r="K86" s="3" t="s">
        <v>317</v>
      </c>
      <c r="L86" s="3" t="s">
        <v>909</v>
      </c>
      <c r="M86" s="3"/>
    </row>
    <row r="87" spans="1:20" s="4" customFormat="1" ht="72" x14ac:dyDescent="0.55000000000000004">
      <c r="A87" s="5" t="s">
        <v>665</v>
      </c>
      <c r="B87" s="5" t="s">
        <v>673</v>
      </c>
      <c r="C87" s="3">
        <v>1030219</v>
      </c>
      <c r="D87" s="3">
        <v>1030219001</v>
      </c>
      <c r="E87" s="6">
        <v>10271</v>
      </c>
      <c r="F87" s="3" t="s">
        <v>318</v>
      </c>
      <c r="G87" s="6">
        <v>5</v>
      </c>
      <c r="H87" s="3" t="s">
        <v>760</v>
      </c>
      <c r="I87" s="23">
        <v>10642</v>
      </c>
      <c r="J87" s="3" t="s">
        <v>24</v>
      </c>
      <c r="K87" s="3" t="s">
        <v>317</v>
      </c>
      <c r="L87" s="3" t="s">
        <v>909</v>
      </c>
      <c r="M87" s="3"/>
      <c r="N87" s="10"/>
      <c r="O87" s="10"/>
      <c r="P87" s="10"/>
      <c r="Q87" s="10"/>
      <c r="R87" s="10"/>
      <c r="S87" s="10"/>
      <c r="T87" s="10"/>
    </row>
    <row r="88" spans="1:20" s="10" customFormat="1" x14ac:dyDescent="0.55000000000000004">
      <c r="A88" s="5" t="s">
        <v>665</v>
      </c>
      <c r="B88" s="5" t="s">
        <v>673</v>
      </c>
      <c r="C88" s="3">
        <v>1030219</v>
      </c>
      <c r="D88" s="3">
        <v>1030219001</v>
      </c>
      <c r="E88" s="6">
        <v>10271</v>
      </c>
      <c r="F88" s="3" t="s">
        <v>318</v>
      </c>
      <c r="G88" s="6">
        <v>6</v>
      </c>
      <c r="H88" s="3" t="s">
        <v>321</v>
      </c>
      <c r="I88" s="23">
        <v>5000</v>
      </c>
      <c r="J88" s="18">
        <v>44166</v>
      </c>
      <c r="K88" s="3" t="s">
        <v>317</v>
      </c>
      <c r="L88" s="3" t="s">
        <v>909</v>
      </c>
      <c r="M88" s="3"/>
    </row>
    <row r="89" spans="1:20" s="4" customFormat="1" x14ac:dyDescent="0.55000000000000004">
      <c r="A89" s="5" t="s">
        <v>665</v>
      </c>
      <c r="B89" s="5" t="s">
        <v>673</v>
      </c>
      <c r="C89" s="3">
        <v>1030219</v>
      </c>
      <c r="D89" s="3">
        <v>1030219001</v>
      </c>
      <c r="E89" s="6">
        <v>10271</v>
      </c>
      <c r="F89" s="3" t="s">
        <v>318</v>
      </c>
      <c r="G89" s="6">
        <v>7</v>
      </c>
      <c r="H89" s="3" t="s">
        <v>322</v>
      </c>
      <c r="I89" s="23">
        <v>7000</v>
      </c>
      <c r="J89" s="18">
        <v>44166</v>
      </c>
      <c r="K89" s="3" t="s">
        <v>317</v>
      </c>
      <c r="L89" s="3" t="s">
        <v>909</v>
      </c>
      <c r="M89" s="3"/>
      <c r="N89" s="10"/>
      <c r="O89" s="10"/>
      <c r="P89" s="10"/>
      <c r="Q89" s="10"/>
      <c r="R89" s="10"/>
      <c r="S89" s="10"/>
      <c r="T89" s="10"/>
    </row>
    <row r="90" spans="1:20" s="10" customFormat="1" ht="72" x14ac:dyDescent="0.55000000000000004">
      <c r="A90" s="5" t="s">
        <v>665</v>
      </c>
      <c r="B90" s="5" t="s">
        <v>673</v>
      </c>
      <c r="C90" s="3">
        <v>1030219</v>
      </c>
      <c r="D90" s="3">
        <v>1030219001</v>
      </c>
      <c r="E90" s="6">
        <v>10271</v>
      </c>
      <c r="F90" s="3" t="s">
        <v>318</v>
      </c>
      <c r="G90" s="6">
        <v>8</v>
      </c>
      <c r="H90" s="3" t="s">
        <v>762</v>
      </c>
      <c r="I90" s="23">
        <v>13490</v>
      </c>
      <c r="J90" s="3" t="s">
        <v>24</v>
      </c>
      <c r="K90" s="3" t="s">
        <v>317</v>
      </c>
      <c r="L90" s="3" t="s">
        <v>909</v>
      </c>
      <c r="M90" s="3"/>
    </row>
    <row r="91" spans="1:20" s="4" customFormat="1" x14ac:dyDescent="0.55000000000000004">
      <c r="A91" s="5" t="s">
        <v>665</v>
      </c>
      <c r="B91" s="5" t="s">
        <v>673</v>
      </c>
      <c r="C91" s="3">
        <v>1030219</v>
      </c>
      <c r="D91" s="3">
        <v>1030219001</v>
      </c>
      <c r="E91" s="6">
        <v>10271</v>
      </c>
      <c r="F91" s="3" t="s">
        <v>318</v>
      </c>
      <c r="G91" s="6">
        <v>9</v>
      </c>
      <c r="H91" s="3" t="s">
        <v>763</v>
      </c>
      <c r="I91" s="23">
        <v>40000</v>
      </c>
      <c r="J91" s="18">
        <v>44166</v>
      </c>
      <c r="K91" s="3" t="s">
        <v>317</v>
      </c>
      <c r="L91" s="3" t="s">
        <v>909</v>
      </c>
      <c r="M91" s="3"/>
      <c r="N91" s="10"/>
      <c r="O91" s="10"/>
      <c r="P91" s="10"/>
      <c r="Q91" s="10"/>
      <c r="R91" s="10"/>
      <c r="S91" s="10"/>
      <c r="T91" s="10"/>
    </row>
    <row r="92" spans="1:20" s="10" customFormat="1" ht="72" x14ac:dyDescent="0.55000000000000004">
      <c r="A92" s="5" t="s">
        <v>665</v>
      </c>
      <c r="B92" s="5" t="s">
        <v>673</v>
      </c>
      <c r="C92" s="3">
        <v>1030219</v>
      </c>
      <c r="D92" s="3">
        <v>1030219001</v>
      </c>
      <c r="E92" s="6">
        <v>10271</v>
      </c>
      <c r="F92" s="3" t="s">
        <v>318</v>
      </c>
      <c r="G92" s="6">
        <v>10</v>
      </c>
      <c r="H92" s="3" t="s">
        <v>325</v>
      </c>
      <c r="I92" s="23">
        <v>12484.62</v>
      </c>
      <c r="J92" s="3" t="s">
        <v>3</v>
      </c>
      <c r="K92" s="3" t="s">
        <v>317</v>
      </c>
      <c r="L92" s="3" t="s">
        <v>909</v>
      </c>
      <c r="M92" s="3"/>
    </row>
    <row r="93" spans="1:20" s="4" customFormat="1" x14ac:dyDescent="0.55000000000000004">
      <c r="A93" s="7" t="s">
        <v>665</v>
      </c>
      <c r="B93" s="7" t="s">
        <v>673</v>
      </c>
      <c r="C93" s="8">
        <v>1030219</v>
      </c>
      <c r="D93" s="8">
        <v>1030219006</v>
      </c>
      <c r="E93" s="9">
        <v>10272</v>
      </c>
      <c r="F93" s="8" t="s">
        <v>326</v>
      </c>
      <c r="G93" s="12"/>
      <c r="H93" s="8"/>
      <c r="I93" s="22">
        <v>4896</v>
      </c>
      <c r="J93" s="8"/>
      <c r="K93" s="8"/>
      <c r="L93" s="8" t="s">
        <v>909</v>
      </c>
      <c r="M93" s="8" t="s">
        <v>897</v>
      </c>
      <c r="N93" s="10"/>
      <c r="O93" s="10"/>
      <c r="P93" s="10"/>
      <c r="Q93" s="10"/>
      <c r="R93" s="10"/>
      <c r="S93" s="10"/>
      <c r="T93" s="10"/>
    </row>
    <row r="94" spans="1:20" s="10" customFormat="1" ht="72" x14ac:dyDescent="0.55000000000000004">
      <c r="A94" s="5" t="s">
        <v>665</v>
      </c>
      <c r="B94" s="5" t="s">
        <v>673</v>
      </c>
      <c r="C94" s="3">
        <v>1030219</v>
      </c>
      <c r="D94" s="3">
        <v>1030219006</v>
      </c>
      <c r="E94" s="6">
        <v>10272</v>
      </c>
      <c r="F94" s="3" t="s">
        <v>326</v>
      </c>
      <c r="G94" s="6">
        <v>1</v>
      </c>
      <c r="H94" s="3" t="s">
        <v>327</v>
      </c>
      <c r="I94" s="23">
        <v>4896</v>
      </c>
      <c r="J94" s="3" t="s">
        <v>24</v>
      </c>
      <c r="K94" s="3" t="s">
        <v>317</v>
      </c>
      <c r="L94" s="3" t="s">
        <v>909</v>
      </c>
      <c r="M94" s="3"/>
    </row>
    <row r="95" spans="1:20" s="4" customFormat="1" ht="72" x14ac:dyDescent="0.55000000000000004">
      <c r="A95" s="7" t="s">
        <v>665</v>
      </c>
      <c r="B95" s="7" t="s">
        <v>673</v>
      </c>
      <c r="C95" s="8">
        <v>1030219</v>
      </c>
      <c r="D95" s="8">
        <v>1030219004</v>
      </c>
      <c r="E95" s="9">
        <v>10277</v>
      </c>
      <c r="F95" s="8" t="s">
        <v>328</v>
      </c>
      <c r="G95" s="12"/>
      <c r="H95" s="8"/>
      <c r="I95" s="22">
        <v>47000</v>
      </c>
      <c r="J95" s="8"/>
      <c r="K95" s="8"/>
      <c r="L95" s="8" t="s">
        <v>909</v>
      </c>
      <c r="M95" s="8" t="s">
        <v>897</v>
      </c>
      <c r="N95" s="10"/>
      <c r="O95" s="10"/>
      <c r="P95" s="10"/>
      <c r="Q95" s="10"/>
      <c r="R95" s="10"/>
      <c r="S95" s="10"/>
      <c r="T95" s="10"/>
    </row>
    <row r="96" spans="1:20" s="10" customFormat="1" ht="72" x14ac:dyDescent="0.55000000000000004">
      <c r="A96" s="5" t="s">
        <v>665</v>
      </c>
      <c r="B96" s="5" t="s">
        <v>673</v>
      </c>
      <c r="C96" s="3">
        <v>1030219</v>
      </c>
      <c r="D96" s="3">
        <v>1030219004</v>
      </c>
      <c r="E96" s="6">
        <v>10277</v>
      </c>
      <c r="F96" s="3" t="s">
        <v>328</v>
      </c>
      <c r="G96" s="6">
        <v>1</v>
      </c>
      <c r="H96" s="3" t="s">
        <v>329</v>
      </c>
      <c r="I96" s="23">
        <v>47000</v>
      </c>
      <c r="J96" s="3" t="s">
        <v>24</v>
      </c>
      <c r="K96" s="3" t="s">
        <v>317</v>
      </c>
      <c r="L96" s="3" t="s">
        <v>909</v>
      </c>
      <c r="M96" s="3"/>
    </row>
    <row r="97" spans="1:20" s="4" customFormat="1" x14ac:dyDescent="0.55000000000000004">
      <c r="A97" s="7" t="s">
        <v>665</v>
      </c>
      <c r="B97" s="7" t="s">
        <v>673</v>
      </c>
      <c r="C97" s="8">
        <v>1030207</v>
      </c>
      <c r="D97" s="8">
        <v>1030207004</v>
      </c>
      <c r="E97" s="9">
        <v>10279</v>
      </c>
      <c r="F97" s="8" t="s">
        <v>330</v>
      </c>
      <c r="G97" s="12"/>
      <c r="H97" s="8"/>
      <c r="I97" s="22">
        <v>76000</v>
      </c>
      <c r="J97" s="8"/>
      <c r="K97" s="8"/>
      <c r="L97" s="8" t="s">
        <v>909</v>
      </c>
      <c r="M97" s="8" t="s">
        <v>897</v>
      </c>
      <c r="N97" s="10"/>
      <c r="O97" s="10"/>
      <c r="P97" s="10"/>
      <c r="Q97" s="10"/>
      <c r="R97" s="10"/>
      <c r="S97" s="10"/>
      <c r="T97" s="10"/>
    </row>
    <row r="98" spans="1:20" s="10" customFormat="1" ht="72" x14ac:dyDescent="0.55000000000000004">
      <c r="A98" s="5" t="s">
        <v>665</v>
      </c>
      <c r="B98" s="5" t="s">
        <v>673</v>
      </c>
      <c r="C98" s="3">
        <v>1030207</v>
      </c>
      <c r="D98" s="3">
        <v>1030207004</v>
      </c>
      <c r="E98" s="6">
        <v>10279</v>
      </c>
      <c r="F98" s="3" t="s">
        <v>330</v>
      </c>
      <c r="G98" s="6">
        <v>1</v>
      </c>
      <c r="H98" s="3" t="s">
        <v>331</v>
      </c>
      <c r="I98" s="23">
        <v>20121.599999999999</v>
      </c>
      <c r="J98" s="3" t="s">
        <v>24</v>
      </c>
      <c r="K98" s="3" t="s">
        <v>25</v>
      </c>
      <c r="L98" s="3" t="s">
        <v>909</v>
      </c>
      <c r="M98" s="3"/>
    </row>
    <row r="99" spans="1:20" s="4" customFormat="1" ht="72" x14ac:dyDescent="0.55000000000000004">
      <c r="A99" s="5" t="s">
        <v>665</v>
      </c>
      <c r="B99" s="5" t="s">
        <v>673</v>
      </c>
      <c r="C99" s="3">
        <v>1030207</v>
      </c>
      <c r="D99" s="3">
        <v>1030207004</v>
      </c>
      <c r="E99" s="6">
        <v>10279</v>
      </c>
      <c r="F99" s="3" t="s">
        <v>330</v>
      </c>
      <c r="G99" s="6">
        <v>2</v>
      </c>
      <c r="H99" s="3" t="s">
        <v>332</v>
      </c>
      <c r="I99" s="23">
        <v>55029.4</v>
      </c>
      <c r="J99" s="3" t="s">
        <v>24</v>
      </c>
      <c r="K99" s="3" t="s">
        <v>25</v>
      </c>
      <c r="L99" s="3" t="s">
        <v>909</v>
      </c>
      <c r="M99" s="3"/>
      <c r="N99" s="10"/>
      <c r="O99" s="10"/>
      <c r="P99" s="10"/>
      <c r="Q99" s="10"/>
      <c r="R99" s="10"/>
      <c r="S99" s="10"/>
      <c r="T99" s="10"/>
    </row>
    <row r="100" spans="1:20" s="10" customFormat="1" ht="72" x14ac:dyDescent="0.55000000000000004">
      <c r="A100" s="5" t="s">
        <v>665</v>
      </c>
      <c r="B100" s="5" t="s">
        <v>673</v>
      </c>
      <c r="C100" s="3">
        <v>1030207</v>
      </c>
      <c r="D100" s="3">
        <v>1030207004</v>
      </c>
      <c r="E100" s="6">
        <v>10279</v>
      </c>
      <c r="F100" s="3" t="s">
        <v>330</v>
      </c>
      <c r="G100" s="6">
        <v>3</v>
      </c>
      <c r="H100" s="3" t="s">
        <v>333</v>
      </c>
      <c r="I100" s="23">
        <v>849</v>
      </c>
      <c r="J100" s="3" t="s">
        <v>757</v>
      </c>
      <c r="K100" s="3" t="s">
        <v>25</v>
      </c>
      <c r="L100" s="3" t="s">
        <v>909</v>
      </c>
      <c r="M100" s="3"/>
    </row>
    <row r="101" spans="1:20" s="4" customFormat="1" x14ac:dyDescent="0.55000000000000004">
      <c r="A101" s="7" t="s">
        <v>665</v>
      </c>
      <c r="B101" s="7" t="s">
        <v>673</v>
      </c>
      <c r="C101" s="8">
        <v>1030207</v>
      </c>
      <c r="D101" s="8"/>
      <c r="E101" s="9">
        <v>10280</v>
      </c>
      <c r="F101" s="8" t="s">
        <v>334</v>
      </c>
      <c r="G101" s="12"/>
      <c r="H101" s="8"/>
      <c r="I101" s="22">
        <v>4800</v>
      </c>
      <c r="J101" s="8"/>
      <c r="K101" s="8"/>
      <c r="L101" s="8" t="s">
        <v>909</v>
      </c>
      <c r="M101" s="8" t="s">
        <v>897</v>
      </c>
      <c r="N101" s="10"/>
      <c r="O101" s="10"/>
      <c r="P101" s="10"/>
      <c r="Q101" s="10"/>
      <c r="R101" s="10"/>
      <c r="S101" s="10"/>
      <c r="T101" s="10"/>
    </row>
    <row r="102" spans="1:20" s="10" customFormat="1" ht="72" x14ac:dyDescent="0.55000000000000004">
      <c r="A102" s="5" t="s">
        <v>665</v>
      </c>
      <c r="B102" s="5" t="s">
        <v>673</v>
      </c>
      <c r="C102" s="3">
        <v>1030207</v>
      </c>
      <c r="D102" s="3"/>
      <c r="E102" s="6">
        <v>10280</v>
      </c>
      <c r="F102" s="3" t="s">
        <v>334</v>
      </c>
      <c r="G102" s="6">
        <v>1</v>
      </c>
      <c r="H102" s="3" t="s">
        <v>335</v>
      </c>
      <c r="I102" s="23">
        <v>4800</v>
      </c>
      <c r="J102" s="3" t="s">
        <v>676</v>
      </c>
      <c r="K102" s="3" t="s">
        <v>317</v>
      </c>
      <c r="L102" s="3" t="s">
        <v>909</v>
      </c>
      <c r="M102" s="3"/>
    </row>
    <row r="103" spans="1:20" s="4" customFormat="1" x14ac:dyDescent="0.55000000000000004">
      <c r="A103" s="7" t="s">
        <v>665</v>
      </c>
      <c r="B103" s="7" t="s">
        <v>673</v>
      </c>
      <c r="C103" s="8">
        <v>1030207</v>
      </c>
      <c r="D103" s="8"/>
      <c r="E103" s="9">
        <v>10280</v>
      </c>
      <c r="F103" s="8" t="s">
        <v>334</v>
      </c>
      <c r="G103" s="12"/>
      <c r="H103" s="8"/>
      <c r="I103" s="22">
        <v>474.88</v>
      </c>
      <c r="J103" s="8"/>
      <c r="K103" s="8"/>
      <c r="L103" s="8" t="s">
        <v>909</v>
      </c>
      <c r="M103" s="8" t="s">
        <v>888</v>
      </c>
      <c r="N103" s="26" t="s">
        <v>943</v>
      </c>
      <c r="O103" s="10"/>
      <c r="P103" s="10"/>
      <c r="Q103" s="10"/>
      <c r="R103" s="10"/>
      <c r="S103" s="10"/>
      <c r="T103" s="10"/>
    </row>
    <row r="104" spans="1:20" s="10" customFormat="1" x14ac:dyDescent="0.55000000000000004">
      <c r="A104" s="5" t="s">
        <v>665</v>
      </c>
      <c r="B104" s="5" t="s">
        <v>673</v>
      </c>
      <c r="C104" s="3">
        <v>1030207</v>
      </c>
      <c r="D104" s="3"/>
      <c r="E104" s="6">
        <v>10280</v>
      </c>
      <c r="F104" s="3" t="s">
        <v>334</v>
      </c>
      <c r="G104" s="6">
        <v>1</v>
      </c>
      <c r="H104" s="3" t="s">
        <v>944</v>
      </c>
      <c r="I104" s="23">
        <v>474.88</v>
      </c>
      <c r="J104" s="5" t="s">
        <v>769</v>
      </c>
      <c r="K104" s="3" t="s">
        <v>317</v>
      </c>
      <c r="L104" s="3" t="s">
        <v>909</v>
      </c>
      <c r="M104" s="3"/>
      <c r="N104" s="28" t="s">
        <v>943</v>
      </c>
    </row>
    <row r="105" spans="1:20" s="4" customFormat="1" x14ac:dyDescent="0.55000000000000004">
      <c r="A105" s="7" t="s">
        <v>665</v>
      </c>
      <c r="B105" s="7" t="s">
        <v>673</v>
      </c>
      <c r="C105" s="8">
        <v>1030207</v>
      </c>
      <c r="D105" s="8">
        <v>1030207006</v>
      </c>
      <c r="E105" s="9">
        <v>10281</v>
      </c>
      <c r="F105" s="8" t="s">
        <v>336</v>
      </c>
      <c r="G105" s="12"/>
      <c r="H105" s="8"/>
      <c r="I105" s="22">
        <v>45000</v>
      </c>
      <c r="J105" s="8"/>
      <c r="K105" s="8"/>
      <c r="L105" s="8" t="s">
        <v>909</v>
      </c>
      <c r="M105" s="8" t="s">
        <v>897</v>
      </c>
      <c r="N105" s="10"/>
      <c r="O105" s="10"/>
      <c r="P105" s="10"/>
      <c r="Q105" s="10"/>
      <c r="R105" s="10"/>
      <c r="S105" s="10"/>
      <c r="T105" s="10"/>
    </row>
    <row r="106" spans="1:20" s="10" customFormat="1" ht="72" x14ac:dyDescent="0.55000000000000004">
      <c r="A106" s="5" t="s">
        <v>665</v>
      </c>
      <c r="B106" s="5" t="s">
        <v>673</v>
      </c>
      <c r="C106" s="3">
        <v>1030207</v>
      </c>
      <c r="D106" s="3">
        <v>1030207006</v>
      </c>
      <c r="E106" s="6">
        <v>10281</v>
      </c>
      <c r="F106" s="3" t="s">
        <v>336</v>
      </c>
      <c r="G106" s="6">
        <v>1</v>
      </c>
      <c r="H106" s="3" t="s">
        <v>337</v>
      </c>
      <c r="I106" s="23">
        <v>21000</v>
      </c>
      <c r="J106" s="3" t="s">
        <v>3</v>
      </c>
      <c r="K106" s="3" t="s">
        <v>317</v>
      </c>
      <c r="L106" s="3" t="s">
        <v>909</v>
      </c>
      <c r="M106" s="3"/>
    </row>
    <row r="107" spans="1:20" s="4" customFormat="1" ht="72" x14ac:dyDescent="0.55000000000000004">
      <c r="A107" s="5" t="s">
        <v>665</v>
      </c>
      <c r="B107" s="5" t="s">
        <v>673</v>
      </c>
      <c r="C107" s="3">
        <v>1030207</v>
      </c>
      <c r="D107" s="3"/>
      <c r="E107" s="6">
        <v>10281</v>
      </c>
      <c r="F107" s="3" t="s">
        <v>336</v>
      </c>
      <c r="G107" s="6">
        <v>2</v>
      </c>
      <c r="H107" s="3" t="s">
        <v>338</v>
      </c>
      <c r="I107" s="23">
        <v>16000</v>
      </c>
      <c r="J107" s="3" t="s">
        <v>3</v>
      </c>
      <c r="K107" s="3" t="s">
        <v>317</v>
      </c>
      <c r="L107" s="3" t="s">
        <v>909</v>
      </c>
      <c r="M107" s="3"/>
      <c r="N107" s="10"/>
      <c r="O107" s="10"/>
      <c r="P107" s="10"/>
      <c r="Q107" s="10"/>
      <c r="R107" s="10"/>
      <c r="S107" s="10"/>
      <c r="T107" s="10"/>
    </row>
    <row r="108" spans="1:20" s="10" customFormat="1" x14ac:dyDescent="0.55000000000000004">
      <c r="A108" s="5" t="s">
        <v>665</v>
      </c>
      <c r="B108" s="5" t="s">
        <v>673</v>
      </c>
      <c r="C108" s="3">
        <v>1030207</v>
      </c>
      <c r="D108" s="3">
        <v>1030207006</v>
      </c>
      <c r="E108" s="6">
        <v>10281</v>
      </c>
      <c r="F108" s="3" t="s">
        <v>336</v>
      </c>
      <c r="G108" s="6">
        <v>3</v>
      </c>
      <c r="H108" s="3" t="s">
        <v>339</v>
      </c>
      <c r="I108" s="23">
        <v>3476</v>
      </c>
      <c r="J108" s="3" t="s">
        <v>717</v>
      </c>
      <c r="K108" s="3" t="s">
        <v>317</v>
      </c>
      <c r="L108" s="3" t="s">
        <v>909</v>
      </c>
      <c r="M108" s="3"/>
    </row>
    <row r="109" spans="1:20" s="4" customFormat="1" ht="108" x14ac:dyDescent="0.55000000000000004">
      <c r="A109" s="5" t="s">
        <v>665</v>
      </c>
      <c r="B109" s="5" t="s">
        <v>673</v>
      </c>
      <c r="C109" s="3">
        <v>1030207</v>
      </c>
      <c r="D109" s="3">
        <v>1030207006</v>
      </c>
      <c r="E109" s="6">
        <v>10281</v>
      </c>
      <c r="F109" s="3" t="s">
        <v>336</v>
      </c>
      <c r="G109" s="6">
        <v>4</v>
      </c>
      <c r="H109" s="3" t="s">
        <v>764</v>
      </c>
      <c r="I109" s="23">
        <v>4524</v>
      </c>
      <c r="J109" s="3" t="s">
        <v>717</v>
      </c>
      <c r="K109" s="3" t="s">
        <v>317</v>
      </c>
      <c r="L109" s="3" t="s">
        <v>909</v>
      </c>
      <c r="M109" s="3"/>
      <c r="N109" s="10"/>
      <c r="O109" s="10"/>
      <c r="P109" s="10"/>
      <c r="Q109" s="10"/>
      <c r="R109" s="10"/>
      <c r="S109" s="10"/>
      <c r="T109" s="10"/>
    </row>
    <row r="110" spans="1:20" s="10" customFormat="1" ht="108" x14ac:dyDescent="0.55000000000000004">
      <c r="A110" s="7" t="s">
        <v>665</v>
      </c>
      <c r="B110" s="7" t="s">
        <v>323</v>
      </c>
      <c r="C110" s="8">
        <v>1090101</v>
      </c>
      <c r="D110" s="8">
        <v>1090101001</v>
      </c>
      <c r="E110" s="9">
        <v>10303</v>
      </c>
      <c r="F110" s="8" t="s">
        <v>383</v>
      </c>
      <c r="G110" s="12"/>
      <c r="H110" s="8"/>
      <c r="I110" s="22">
        <v>9000</v>
      </c>
      <c r="J110" s="8"/>
      <c r="K110" s="8"/>
      <c r="L110" s="8" t="s">
        <v>909</v>
      </c>
      <c r="M110" s="8" t="s">
        <v>897</v>
      </c>
    </row>
    <row r="111" spans="1:20" s="4" customFormat="1" ht="108" x14ac:dyDescent="0.55000000000000004">
      <c r="A111" s="5" t="s">
        <v>665</v>
      </c>
      <c r="B111" s="5" t="s">
        <v>323</v>
      </c>
      <c r="C111" s="3">
        <v>1090101</v>
      </c>
      <c r="D111" s="3">
        <v>1090101001</v>
      </c>
      <c r="E111" s="6">
        <v>10303</v>
      </c>
      <c r="F111" s="3" t="s">
        <v>383</v>
      </c>
      <c r="G111" s="6">
        <v>1</v>
      </c>
      <c r="H111" s="3" t="s">
        <v>384</v>
      </c>
      <c r="I111" s="23">
        <v>9000</v>
      </c>
      <c r="J111" s="3" t="s">
        <v>717</v>
      </c>
      <c r="K111" s="3" t="s">
        <v>688</v>
      </c>
      <c r="L111" s="3" t="s">
        <v>909</v>
      </c>
      <c r="M111" s="3"/>
      <c r="N111" s="10"/>
      <c r="O111" s="10"/>
      <c r="P111" s="10"/>
      <c r="Q111" s="10"/>
      <c r="R111" s="10"/>
      <c r="S111" s="10"/>
      <c r="T111" s="10"/>
    </row>
    <row r="112" spans="1:20" s="10" customFormat="1" x14ac:dyDescent="0.55000000000000004">
      <c r="A112" s="7" t="s">
        <v>665</v>
      </c>
      <c r="B112" s="7" t="s">
        <v>323</v>
      </c>
      <c r="C112" s="8">
        <v>1030218</v>
      </c>
      <c r="D112" s="8">
        <v>1030218001</v>
      </c>
      <c r="E112" s="9">
        <v>10320</v>
      </c>
      <c r="F112" s="8" t="s">
        <v>391</v>
      </c>
      <c r="G112" s="12"/>
      <c r="H112" s="8"/>
      <c r="I112" s="22">
        <v>13000</v>
      </c>
      <c r="J112" s="8"/>
      <c r="K112" s="8"/>
      <c r="L112" s="8" t="s">
        <v>909</v>
      </c>
      <c r="M112" s="8" t="s">
        <v>897</v>
      </c>
    </row>
    <row r="113" spans="1:20" s="4" customFormat="1" x14ac:dyDescent="0.55000000000000004">
      <c r="A113" s="5" t="s">
        <v>665</v>
      </c>
      <c r="B113" s="5" t="s">
        <v>323</v>
      </c>
      <c r="C113" s="3">
        <v>1030218</v>
      </c>
      <c r="D113" s="3">
        <v>1030218001</v>
      </c>
      <c r="E113" s="6">
        <v>10320</v>
      </c>
      <c r="F113" s="3" t="s">
        <v>391</v>
      </c>
      <c r="G113" s="6">
        <v>1</v>
      </c>
      <c r="H113" s="3" t="s">
        <v>392</v>
      </c>
      <c r="I113" s="23">
        <v>13000</v>
      </c>
      <c r="J113" s="3" t="s">
        <v>757</v>
      </c>
      <c r="K113" s="3" t="s">
        <v>688</v>
      </c>
      <c r="L113" s="3" t="s">
        <v>909</v>
      </c>
      <c r="M113" s="3"/>
      <c r="N113" s="10"/>
      <c r="O113" s="10"/>
      <c r="P113" s="10"/>
      <c r="Q113" s="10"/>
      <c r="R113" s="10"/>
      <c r="S113" s="10"/>
      <c r="T113" s="10"/>
    </row>
    <row r="114" spans="1:20" s="10" customFormat="1" ht="108" x14ac:dyDescent="0.55000000000000004">
      <c r="A114" s="7" t="s">
        <v>665</v>
      </c>
      <c r="B114" s="7" t="s">
        <v>323</v>
      </c>
      <c r="C114" s="8">
        <v>1090101</v>
      </c>
      <c r="D114" s="8">
        <v>1090101001</v>
      </c>
      <c r="E114" s="9">
        <v>10372</v>
      </c>
      <c r="F114" s="8" t="s">
        <v>448</v>
      </c>
      <c r="G114" s="12"/>
      <c r="H114" s="8"/>
      <c r="I114" s="22">
        <v>100000</v>
      </c>
      <c r="J114" s="8"/>
      <c r="K114" s="8"/>
      <c r="L114" s="8" t="s">
        <v>909</v>
      </c>
      <c r="M114" s="8" t="s">
        <v>897</v>
      </c>
    </row>
    <row r="115" spans="1:20" s="4" customFormat="1" ht="108" x14ac:dyDescent="0.55000000000000004">
      <c r="A115" s="5" t="s">
        <v>665</v>
      </c>
      <c r="B115" s="5" t="s">
        <v>323</v>
      </c>
      <c r="C115" s="3">
        <v>1090101</v>
      </c>
      <c r="D115" s="3">
        <v>1090101001</v>
      </c>
      <c r="E115" s="6">
        <v>10372</v>
      </c>
      <c r="F115" s="3" t="s">
        <v>448</v>
      </c>
      <c r="G115" s="6">
        <v>1</v>
      </c>
      <c r="H115" s="3" t="s">
        <v>449</v>
      </c>
      <c r="I115" s="23">
        <v>100000</v>
      </c>
      <c r="J115" s="3" t="s">
        <v>3</v>
      </c>
      <c r="K115" s="3" t="s">
        <v>688</v>
      </c>
      <c r="L115" s="3" t="s">
        <v>909</v>
      </c>
      <c r="M115" s="3"/>
      <c r="N115" s="10"/>
      <c r="O115" s="10"/>
      <c r="P115" s="10"/>
      <c r="Q115" s="10"/>
      <c r="R115" s="10"/>
      <c r="S115" s="10"/>
      <c r="T115" s="10"/>
    </row>
    <row r="116" spans="1:20" s="10" customFormat="1" ht="72" x14ac:dyDescent="0.55000000000000004">
      <c r="A116" s="7" t="s">
        <v>665</v>
      </c>
      <c r="B116" s="7" t="s">
        <v>324</v>
      </c>
      <c r="C116" s="8">
        <v>1040104</v>
      </c>
      <c r="D116" s="8">
        <v>1040104001</v>
      </c>
      <c r="E116" s="9">
        <v>10399</v>
      </c>
      <c r="F116" s="8" t="s">
        <v>463</v>
      </c>
      <c r="G116" s="12"/>
      <c r="H116" s="8"/>
      <c r="I116" s="22">
        <v>600</v>
      </c>
      <c r="J116" s="8"/>
      <c r="K116" s="8"/>
      <c r="L116" s="8" t="s">
        <v>909</v>
      </c>
      <c r="M116" s="8" t="s">
        <v>897</v>
      </c>
    </row>
    <row r="117" spans="1:20" s="4" customFormat="1" ht="72" x14ac:dyDescent="0.55000000000000004">
      <c r="A117" s="5" t="s">
        <v>665</v>
      </c>
      <c r="B117" s="5" t="s">
        <v>324</v>
      </c>
      <c r="C117" s="3">
        <v>1040104</v>
      </c>
      <c r="D117" s="3">
        <v>1040104001</v>
      </c>
      <c r="E117" s="6">
        <v>10399</v>
      </c>
      <c r="F117" s="3" t="s">
        <v>463</v>
      </c>
      <c r="G117" s="6">
        <v>1</v>
      </c>
      <c r="H117" s="3" t="s">
        <v>471</v>
      </c>
      <c r="I117" s="23">
        <v>600</v>
      </c>
      <c r="J117" s="3" t="s">
        <v>757</v>
      </c>
      <c r="K117" s="3" t="s">
        <v>688</v>
      </c>
      <c r="L117" s="3" t="s">
        <v>909</v>
      </c>
      <c r="M117" s="3"/>
      <c r="N117" s="10"/>
      <c r="O117" s="10"/>
      <c r="P117" s="10"/>
      <c r="Q117" s="10"/>
      <c r="R117" s="10"/>
      <c r="S117" s="10"/>
      <c r="T117" s="10"/>
    </row>
    <row r="118" spans="1:20" s="10" customFormat="1" ht="72" x14ac:dyDescent="0.55000000000000004">
      <c r="A118" s="7" t="s">
        <v>665</v>
      </c>
      <c r="B118" s="7" t="s">
        <v>671</v>
      </c>
      <c r="C118" s="8">
        <v>1030102</v>
      </c>
      <c r="D118" s="8">
        <v>1030102999</v>
      </c>
      <c r="E118" s="9">
        <v>10513</v>
      </c>
      <c r="F118" s="8" t="s">
        <v>488</v>
      </c>
      <c r="G118" s="12"/>
      <c r="H118" s="8"/>
      <c r="I118" s="22">
        <v>600</v>
      </c>
      <c r="J118" s="8"/>
      <c r="K118" s="8"/>
      <c r="L118" s="8" t="s">
        <v>909</v>
      </c>
      <c r="M118" s="8" t="s">
        <v>897</v>
      </c>
    </row>
    <row r="119" spans="1:20" s="4" customFormat="1" ht="72" x14ac:dyDescent="0.55000000000000004">
      <c r="A119" s="5" t="s">
        <v>665</v>
      </c>
      <c r="B119" s="5" t="s">
        <v>671</v>
      </c>
      <c r="C119" s="3">
        <v>1030102</v>
      </c>
      <c r="D119" s="3">
        <v>1030102999</v>
      </c>
      <c r="E119" s="6">
        <v>10513</v>
      </c>
      <c r="F119" s="3" t="s">
        <v>488</v>
      </c>
      <c r="G119" s="6">
        <v>1</v>
      </c>
      <c r="H119" s="3" t="s">
        <v>489</v>
      </c>
      <c r="I119" s="23">
        <v>600</v>
      </c>
      <c r="J119" s="3" t="s">
        <v>757</v>
      </c>
      <c r="K119" s="3" t="s">
        <v>688</v>
      </c>
      <c r="L119" s="3" t="s">
        <v>909</v>
      </c>
      <c r="M119" s="3"/>
      <c r="N119" s="10"/>
      <c r="O119" s="10"/>
      <c r="P119" s="10"/>
      <c r="Q119" s="10"/>
      <c r="R119" s="10"/>
      <c r="S119" s="10"/>
      <c r="T119" s="10"/>
    </row>
    <row r="120" spans="1:20" s="10" customFormat="1" x14ac:dyDescent="0.55000000000000004">
      <c r="A120" s="7" t="s">
        <v>665</v>
      </c>
      <c r="B120" s="7" t="s">
        <v>673</v>
      </c>
      <c r="C120" s="8">
        <v>1030219</v>
      </c>
      <c r="D120" s="8">
        <v>1030219003</v>
      </c>
      <c r="E120" s="9">
        <v>10560</v>
      </c>
      <c r="F120" s="8" t="s">
        <v>524</v>
      </c>
      <c r="G120" s="12"/>
      <c r="H120" s="8"/>
      <c r="I120" s="22">
        <v>22000</v>
      </c>
      <c r="J120" s="8"/>
      <c r="K120" s="8"/>
      <c r="L120" s="8" t="s">
        <v>909</v>
      </c>
      <c r="M120" s="8" t="s">
        <v>897</v>
      </c>
    </row>
    <row r="121" spans="1:20" s="4" customFormat="1" x14ac:dyDescent="0.55000000000000004">
      <c r="A121" s="5" t="s">
        <v>665</v>
      </c>
      <c r="B121" s="5" t="s">
        <v>673</v>
      </c>
      <c r="C121" s="3">
        <v>1030219</v>
      </c>
      <c r="D121" s="3">
        <v>1030219003</v>
      </c>
      <c r="E121" s="6">
        <v>10560</v>
      </c>
      <c r="F121" s="3" t="s">
        <v>524</v>
      </c>
      <c r="G121" s="6">
        <v>1</v>
      </c>
      <c r="H121" s="3" t="s">
        <v>525</v>
      </c>
      <c r="I121" s="23">
        <v>22000</v>
      </c>
      <c r="J121" s="3" t="s">
        <v>717</v>
      </c>
      <c r="K121" s="3" t="s">
        <v>317</v>
      </c>
      <c r="L121" s="3" t="s">
        <v>909</v>
      </c>
      <c r="M121" s="3"/>
      <c r="N121" s="10"/>
      <c r="O121" s="10"/>
      <c r="P121" s="10"/>
      <c r="Q121" s="10"/>
      <c r="R121" s="10"/>
      <c r="S121" s="10"/>
      <c r="T121" s="10"/>
    </row>
    <row r="122" spans="1:20" s="10" customFormat="1" ht="108" x14ac:dyDescent="0.55000000000000004">
      <c r="A122" s="7" t="s">
        <v>665</v>
      </c>
      <c r="B122" s="7" t="s">
        <v>671</v>
      </c>
      <c r="C122" s="8">
        <v>1030205</v>
      </c>
      <c r="D122" s="8">
        <v>1030205004</v>
      </c>
      <c r="E122" s="9">
        <v>10576</v>
      </c>
      <c r="F122" s="8" t="s">
        <v>544</v>
      </c>
      <c r="G122" s="12"/>
      <c r="H122" s="8"/>
      <c r="I122" s="22">
        <v>6000</v>
      </c>
      <c r="J122" s="8"/>
      <c r="K122" s="8"/>
      <c r="L122" s="8" t="s">
        <v>909</v>
      </c>
      <c r="M122" s="8" t="s">
        <v>897</v>
      </c>
    </row>
    <row r="123" spans="1:20" s="4" customFormat="1" ht="108" x14ac:dyDescent="0.55000000000000004">
      <c r="A123" s="5" t="s">
        <v>665</v>
      </c>
      <c r="B123" s="5" t="s">
        <v>671</v>
      </c>
      <c r="C123" s="3">
        <v>1030205</v>
      </c>
      <c r="D123" s="3">
        <v>1030205004</v>
      </c>
      <c r="E123" s="6">
        <v>10576</v>
      </c>
      <c r="F123" s="3" t="s">
        <v>544</v>
      </c>
      <c r="G123" s="6">
        <v>1</v>
      </c>
      <c r="H123" s="3" t="s">
        <v>545</v>
      </c>
      <c r="I123" s="23">
        <v>3500</v>
      </c>
      <c r="J123" s="3" t="s">
        <v>757</v>
      </c>
      <c r="K123" s="3" t="s">
        <v>688</v>
      </c>
      <c r="L123" s="3" t="s">
        <v>909</v>
      </c>
      <c r="M123" s="3"/>
      <c r="N123" s="10"/>
      <c r="O123" s="10"/>
      <c r="P123" s="10"/>
      <c r="Q123" s="10"/>
      <c r="R123" s="10"/>
      <c r="S123" s="10"/>
      <c r="T123" s="10"/>
    </row>
    <row r="124" spans="1:20" s="10" customFormat="1" ht="108" x14ac:dyDescent="0.55000000000000004">
      <c r="A124" s="5" t="s">
        <v>665</v>
      </c>
      <c r="B124" s="5" t="s">
        <v>671</v>
      </c>
      <c r="C124" s="3">
        <v>1030205</v>
      </c>
      <c r="D124" s="3">
        <v>1030205004</v>
      </c>
      <c r="E124" s="6">
        <v>10576</v>
      </c>
      <c r="F124" s="3" t="s">
        <v>544</v>
      </c>
      <c r="G124" s="6">
        <v>1</v>
      </c>
      <c r="H124" s="3" t="s">
        <v>546</v>
      </c>
      <c r="I124" s="23">
        <v>2500</v>
      </c>
      <c r="J124" s="3" t="s">
        <v>757</v>
      </c>
      <c r="K124" s="3" t="s">
        <v>688</v>
      </c>
      <c r="L124" s="3" t="s">
        <v>909</v>
      </c>
      <c r="M124" s="3"/>
    </row>
    <row r="125" spans="1:20" s="4" customFormat="1" ht="72" x14ac:dyDescent="0.55000000000000004">
      <c r="A125" s="7" t="s">
        <v>665</v>
      </c>
      <c r="B125" s="7" t="s">
        <v>673</v>
      </c>
      <c r="C125" s="8">
        <v>1030219</v>
      </c>
      <c r="D125" s="8">
        <v>1030219005</v>
      </c>
      <c r="E125" s="9">
        <v>10577</v>
      </c>
      <c r="F125" s="8" t="s">
        <v>547</v>
      </c>
      <c r="G125" s="12"/>
      <c r="H125" s="8"/>
      <c r="I125" s="22">
        <v>305152</v>
      </c>
      <c r="J125" s="8"/>
      <c r="K125" s="8"/>
      <c r="L125" s="8" t="s">
        <v>909</v>
      </c>
      <c r="M125" s="8" t="s">
        <v>897</v>
      </c>
      <c r="N125" s="10"/>
      <c r="O125" s="10"/>
      <c r="P125" s="10"/>
      <c r="Q125" s="10"/>
      <c r="R125" s="10"/>
      <c r="S125" s="10"/>
      <c r="T125" s="10"/>
    </row>
    <row r="126" spans="1:20" s="10" customFormat="1" ht="72" x14ac:dyDescent="0.55000000000000004">
      <c r="A126" s="5" t="s">
        <v>665</v>
      </c>
      <c r="B126" s="5" t="s">
        <v>673</v>
      </c>
      <c r="C126" s="3">
        <v>1030219</v>
      </c>
      <c r="D126" s="3">
        <v>1030219005</v>
      </c>
      <c r="E126" s="6">
        <v>10577</v>
      </c>
      <c r="F126" s="3" t="s">
        <v>547</v>
      </c>
      <c r="G126" s="6">
        <v>1</v>
      </c>
      <c r="H126" s="3" t="s">
        <v>548</v>
      </c>
      <c r="I126" s="23">
        <v>72948</v>
      </c>
      <c r="J126" s="3" t="s">
        <v>24</v>
      </c>
      <c r="K126" s="3" t="s">
        <v>317</v>
      </c>
      <c r="L126" s="3" t="s">
        <v>909</v>
      </c>
      <c r="M126" s="3"/>
    </row>
    <row r="127" spans="1:20" s="4" customFormat="1" ht="72" x14ac:dyDescent="0.55000000000000004">
      <c r="A127" s="5" t="s">
        <v>665</v>
      </c>
      <c r="B127" s="5" t="s">
        <v>673</v>
      </c>
      <c r="C127" s="3">
        <v>1030219</v>
      </c>
      <c r="D127" s="3">
        <v>1030219005</v>
      </c>
      <c r="E127" s="6">
        <v>10577</v>
      </c>
      <c r="F127" s="3" t="s">
        <v>547</v>
      </c>
      <c r="G127" s="6">
        <v>2</v>
      </c>
      <c r="H127" s="3" t="s">
        <v>549</v>
      </c>
      <c r="I127" s="23">
        <v>16600</v>
      </c>
      <c r="J127" s="3" t="s">
        <v>24</v>
      </c>
      <c r="K127" s="3" t="s">
        <v>317</v>
      </c>
      <c r="L127" s="3" t="s">
        <v>909</v>
      </c>
      <c r="M127" s="3"/>
      <c r="N127" s="10"/>
      <c r="O127" s="10"/>
      <c r="P127" s="10"/>
      <c r="Q127" s="10"/>
      <c r="R127" s="10"/>
      <c r="S127" s="10"/>
      <c r="T127" s="10"/>
    </row>
    <row r="128" spans="1:20" s="10" customFormat="1" ht="72" x14ac:dyDescent="0.55000000000000004">
      <c r="A128" s="5" t="s">
        <v>665</v>
      </c>
      <c r="B128" s="5" t="s">
        <v>673</v>
      </c>
      <c r="C128" s="3">
        <v>1030219</v>
      </c>
      <c r="D128" s="3">
        <v>1030219005</v>
      </c>
      <c r="E128" s="6">
        <v>10577</v>
      </c>
      <c r="F128" s="3" t="s">
        <v>547</v>
      </c>
      <c r="G128" s="6">
        <v>3</v>
      </c>
      <c r="H128" s="3" t="s">
        <v>550</v>
      </c>
      <c r="I128" s="23">
        <v>200000</v>
      </c>
      <c r="J128" s="3" t="s">
        <v>24</v>
      </c>
      <c r="K128" s="5" t="s">
        <v>317</v>
      </c>
      <c r="L128" s="3" t="s">
        <v>909</v>
      </c>
      <c r="M128" s="3"/>
    </row>
    <row r="129" spans="1:20" s="4" customFormat="1" ht="72" x14ac:dyDescent="0.55000000000000004">
      <c r="A129" s="5" t="s">
        <v>665</v>
      </c>
      <c r="B129" s="5" t="s">
        <v>673</v>
      </c>
      <c r="C129" s="3">
        <v>1030219</v>
      </c>
      <c r="D129" s="3">
        <v>1030219005</v>
      </c>
      <c r="E129" s="6">
        <v>10577</v>
      </c>
      <c r="F129" s="3" t="s">
        <v>547</v>
      </c>
      <c r="G129" s="6">
        <v>4</v>
      </c>
      <c r="H129" s="3" t="s">
        <v>810</v>
      </c>
      <c r="I129" s="23">
        <v>13000</v>
      </c>
      <c r="J129" s="3" t="s">
        <v>3</v>
      </c>
      <c r="K129" s="3" t="s">
        <v>317</v>
      </c>
      <c r="L129" s="3" t="s">
        <v>909</v>
      </c>
      <c r="M129" s="3"/>
      <c r="N129" s="10"/>
      <c r="O129" s="10"/>
      <c r="P129" s="10"/>
      <c r="Q129" s="10"/>
      <c r="R129" s="10"/>
      <c r="S129" s="10"/>
      <c r="T129" s="10"/>
    </row>
    <row r="130" spans="1:20" s="10" customFormat="1" ht="72" x14ac:dyDescent="0.55000000000000004">
      <c r="A130" s="5" t="s">
        <v>665</v>
      </c>
      <c r="B130" s="5" t="s">
        <v>673</v>
      </c>
      <c r="C130" s="3">
        <v>1030219</v>
      </c>
      <c r="D130" s="3">
        <v>1030219005</v>
      </c>
      <c r="E130" s="6">
        <v>10577</v>
      </c>
      <c r="F130" s="3" t="s">
        <v>547</v>
      </c>
      <c r="G130" s="6">
        <v>5</v>
      </c>
      <c r="H130" s="3" t="s">
        <v>811</v>
      </c>
      <c r="I130" s="23">
        <v>2604</v>
      </c>
      <c r="J130" s="3" t="s">
        <v>3</v>
      </c>
      <c r="K130" s="3" t="s">
        <v>317</v>
      </c>
      <c r="L130" s="3" t="s">
        <v>909</v>
      </c>
      <c r="M130" s="3"/>
    </row>
    <row r="131" spans="1:20" s="4" customFormat="1" ht="72" x14ac:dyDescent="0.55000000000000004">
      <c r="A131" s="7" t="s">
        <v>665</v>
      </c>
      <c r="B131" s="7" t="s">
        <v>673</v>
      </c>
      <c r="C131" s="8">
        <v>1030219</v>
      </c>
      <c r="D131" s="8">
        <v>1030219005</v>
      </c>
      <c r="E131" s="9">
        <v>10577</v>
      </c>
      <c r="F131" s="8" t="s">
        <v>547</v>
      </c>
      <c r="G131" s="12"/>
      <c r="H131" s="8"/>
      <c r="I131" s="22">
        <v>9053.48</v>
      </c>
      <c r="J131" s="8"/>
      <c r="K131" s="8"/>
      <c r="L131" s="8" t="s">
        <v>909</v>
      </c>
      <c r="M131" s="8" t="s">
        <v>888</v>
      </c>
      <c r="N131" s="26" t="s">
        <v>943</v>
      </c>
      <c r="O131" s="10"/>
      <c r="P131" s="10"/>
      <c r="Q131" s="10"/>
      <c r="R131" s="10"/>
      <c r="S131" s="10"/>
      <c r="T131" s="10"/>
    </row>
    <row r="132" spans="1:20" s="10" customFormat="1" ht="72" x14ac:dyDescent="0.55000000000000004">
      <c r="A132" s="5" t="s">
        <v>665</v>
      </c>
      <c r="B132" s="5" t="s">
        <v>673</v>
      </c>
      <c r="C132" s="3">
        <v>1030219</v>
      </c>
      <c r="D132" s="3">
        <v>1030219005</v>
      </c>
      <c r="E132" s="6">
        <v>10577</v>
      </c>
      <c r="F132" s="3" t="s">
        <v>547</v>
      </c>
      <c r="G132" s="6">
        <v>1</v>
      </c>
      <c r="H132" s="3" t="s">
        <v>944</v>
      </c>
      <c r="I132" s="23">
        <v>9053.48</v>
      </c>
      <c r="J132" s="5" t="s">
        <v>769</v>
      </c>
      <c r="K132" s="3" t="s">
        <v>317</v>
      </c>
      <c r="L132" s="3" t="s">
        <v>909</v>
      </c>
      <c r="M132" s="3"/>
      <c r="N132" s="28" t="s">
        <v>943</v>
      </c>
    </row>
    <row r="133" spans="1:20" s="4" customFormat="1" ht="72" x14ac:dyDescent="0.55000000000000004">
      <c r="A133" s="7" t="s">
        <v>665</v>
      </c>
      <c r="B133" s="7" t="s">
        <v>673</v>
      </c>
      <c r="C133" s="8">
        <v>1030209</v>
      </c>
      <c r="D133" s="8">
        <v>1030209004</v>
      </c>
      <c r="E133" s="9">
        <v>10578</v>
      </c>
      <c r="F133" s="8" t="s">
        <v>551</v>
      </c>
      <c r="G133" s="12"/>
      <c r="H133" s="8"/>
      <c r="I133" s="22">
        <v>70000</v>
      </c>
      <c r="J133" s="8"/>
      <c r="K133" s="8"/>
      <c r="L133" s="8" t="s">
        <v>909</v>
      </c>
      <c r="M133" s="8" t="s">
        <v>897</v>
      </c>
      <c r="N133" s="10"/>
      <c r="O133" s="10"/>
      <c r="P133" s="10"/>
      <c r="Q133" s="10"/>
      <c r="R133" s="10"/>
      <c r="S133" s="10"/>
      <c r="T133" s="10"/>
    </row>
    <row r="134" spans="1:20" s="10" customFormat="1" ht="144" x14ac:dyDescent="0.55000000000000004">
      <c r="A134" s="5" t="s">
        <v>665</v>
      </c>
      <c r="B134" s="5" t="s">
        <v>673</v>
      </c>
      <c r="C134" s="3">
        <v>1030209</v>
      </c>
      <c r="D134" s="3">
        <v>1030209004</v>
      </c>
      <c r="E134" s="6">
        <v>10578</v>
      </c>
      <c r="F134" s="3" t="s">
        <v>551</v>
      </c>
      <c r="G134" s="6">
        <v>1</v>
      </c>
      <c r="H134" s="3" t="s">
        <v>552</v>
      </c>
      <c r="I134" s="23">
        <v>19776</v>
      </c>
      <c r="J134" s="3" t="s">
        <v>24</v>
      </c>
      <c r="K134" s="3" t="s">
        <v>25</v>
      </c>
      <c r="L134" s="3" t="s">
        <v>909</v>
      </c>
      <c r="M134" s="3"/>
    </row>
    <row r="135" spans="1:20" s="4" customFormat="1" ht="72" x14ac:dyDescent="0.55000000000000004">
      <c r="A135" s="5" t="s">
        <v>665</v>
      </c>
      <c r="B135" s="5" t="s">
        <v>673</v>
      </c>
      <c r="C135" s="3">
        <v>1030209</v>
      </c>
      <c r="D135" s="3">
        <v>1030209004</v>
      </c>
      <c r="E135" s="6">
        <v>10578</v>
      </c>
      <c r="F135" s="3" t="s">
        <v>551</v>
      </c>
      <c r="G135" s="6">
        <v>2</v>
      </c>
      <c r="H135" s="3" t="s">
        <v>553</v>
      </c>
      <c r="I135" s="23">
        <v>41731</v>
      </c>
      <c r="J135" s="3" t="s">
        <v>24</v>
      </c>
      <c r="K135" s="3" t="s">
        <v>25</v>
      </c>
      <c r="L135" s="3" t="s">
        <v>909</v>
      </c>
      <c r="M135" s="3"/>
      <c r="N135" s="10"/>
      <c r="O135" s="10"/>
      <c r="P135" s="10"/>
      <c r="Q135" s="10"/>
      <c r="R135" s="10"/>
      <c r="S135" s="10"/>
      <c r="T135" s="10"/>
    </row>
    <row r="136" spans="1:20" s="10" customFormat="1" ht="72" x14ac:dyDescent="0.55000000000000004">
      <c r="A136" s="5" t="s">
        <v>665</v>
      </c>
      <c r="B136" s="5" t="s">
        <v>673</v>
      </c>
      <c r="C136" s="3">
        <v>1030209</v>
      </c>
      <c r="D136" s="3">
        <v>1030209004</v>
      </c>
      <c r="E136" s="6">
        <v>10578</v>
      </c>
      <c r="F136" s="3" t="s">
        <v>551</v>
      </c>
      <c r="G136" s="6">
        <v>3</v>
      </c>
      <c r="H136" s="3" t="s">
        <v>812</v>
      </c>
      <c r="I136" s="23">
        <v>3379</v>
      </c>
      <c r="J136" s="3" t="s">
        <v>24</v>
      </c>
      <c r="K136" s="3" t="s">
        <v>317</v>
      </c>
      <c r="L136" s="3" t="s">
        <v>909</v>
      </c>
      <c r="M136" s="3"/>
    </row>
    <row r="137" spans="1:20" s="4" customFormat="1" ht="72" x14ac:dyDescent="0.55000000000000004">
      <c r="A137" s="5" t="s">
        <v>665</v>
      </c>
      <c r="B137" s="5" t="s">
        <v>673</v>
      </c>
      <c r="C137" s="3">
        <v>1030209</v>
      </c>
      <c r="D137" s="3">
        <v>1030209004</v>
      </c>
      <c r="E137" s="6">
        <v>10578</v>
      </c>
      <c r="F137" s="3" t="s">
        <v>551</v>
      </c>
      <c r="G137" s="6">
        <v>4</v>
      </c>
      <c r="H137" s="3" t="s">
        <v>554</v>
      </c>
      <c r="I137" s="23">
        <v>5114</v>
      </c>
      <c r="J137" s="3" t="s">
        <v>24</v>
      </c>
      <c r="K137" s="3" t="s">
        <v>25</v>
      </c>
      <c r="L137" s="3" t="s">
        <v>909</v>
      </c>
      <c r="M137" s="3"/>
      <c r="N137" s="10"/>
      <c r="O137" s="10"/>
      <c r="P137" s="10"/>
      <c r="Q137" s="10"/>
      <c r="R137" s="10"/>
      <c r="S137" s="10"/>
      <c r="T137" s="10"/>
    </row>
    <row r="138" spans="1:20" s="10" customFormat="1" ht="108" x14ac:dyDescent="0.55000000000000004">
      <c r="A138" s="7" t="s">
        <v>665</v>
      </c>
      <c r="B138" s="7" t="s">
        <v>323</v>
      </c>
      <c r="C138" s="8">
        <v>1090101</v>
      </c>
      <c r="D138" s="8"/>
      <c r="E138" s="9">
        <v>10620</v>
      </c>
      <c r="F138" s="8" t="s">
        <v>680</v>
      </c>
      <c r="G138" s="12"/>
      <c r="H138" s="8"/>
      <c r="I138" s="22">
        <v>36500</v>
      </c>
      <c r="J138" s="8"/>
      <c r="K138" s="8"/>
      <c r="L138" s="8" t="s">
        <v>909</v>
      </c>
      <c r="M138" s="8" t="s">
        <v>897</v>
      </c>
    </row>
    <row r="139" spans="1:20" s="4" customFormat="1" ht="108" x14ac:dyDescent="0.55000000000000004">
      <c r="A139" s="5" t="s">
        <v>665</v>
      </c>
      <c r="B139" s="5" t="s">
        <v>323</v>
      </c>
      <c r="C139" s="3">
        <v>1090101</v>
      </c>
      <c r="D139" s="3"/>
      <c r="E139" s="6">
        <v>10620</v>
      </c>
      <c r="F139" s="3" t="s">
        <v>680</v>
      </c>
      <c r="G139" s="6">
        <v>1</v>
      </c>
      <c r="H139" s="3" t="s">
        <v>825</v>
      </c>
      <c r="I139" s="23">
        <v>36500</v>
      </c>
      <c r="J139" s="3" t="s">
        <v>3</v>
      </c>
      <c r="K139" s="3" t="s">
        <v>826</v>
      </c>
      <c r="L139" s="3" t="s">
        <v>909</v>
      </c>
      <c r="M139" s="3"/>
      <c r="N139" s="10"/>
      <c r="O139" s="10"/>
      <c r="P139" s="10"/>
      <c r="Q139" s="10"/>
      <c r="R139" s="10"/>
      <c r="S139" s="10"/>
      <c r="T139" s="10"/>
    </row>
    <row r="140" spans="1:20" s="10" customFormat="1" ht="108" x14ac:dyDescent="0.55000000000000004">
      <c r="A140" s="7" t="s">
        <v>665</v>
      </c>
      <c r="B140" s="7" t="s">
        <v>323</v>
      </c>
      <c r="C140" s="8">
        <v>1030202</v>
      </c>
      <c r="D140" s="8"/>
      <c r="E140" s="9">
        <v>10621</v>
      </c>
      <c r="F140" s="8" t="s">
        <v>827</v>
      </c>
      <c r="G140" s="12"/>
      <c r="H140" s="8"/>
      <c r="I140" s="22">
        <v>500</v>
      </c>
      <c r="J140" s="8"/>
      <c r="K140" s="8"/>
      <c r="L140" s="8" t="s">
        <v>909</v>
      </c>
      <c r="M140" s="8" t="s">
        <v>897</v>
      </c>
    </row>
    <row r="141" spans="1:20" s="4" customFormat="1" ht="108" x14ac:dyDescent="0.55000000000000004">
      <c r="A141" s="5" t="s">
        <v>665</v>
      </c>
      <c r="B141" s="5" t="s">
        <v>323</v>
      </c>
      <c r="C141" s="3">
        <v>1030202</v>
      </c>
      <c r="D141" s="3"/>
      <c r="E141" s="6">
        <v>10621</v>
      </c>
      <c r="F141" s="3" t="s">
        <v>827</v>
      </c>
      <c r="G141" s="6">
        <v>1</v>
      </c>
      <c r="H141" s="3" t="s">
        <v>828</v>
      </c>
      <c r="I141" s="23">
        <v>500</v>
      </c>
      <c r="J141" s="3" t="s">
        <v>3</v>
      </c>
      <c r="K141" s="5" t="s">
        <v>826</v>
      </c>
      <c r="L141" s="3" t="s">
        <v>909</v>
      </c>
      <c r="M141" s="3"/>
      <c r="N141" s="10"/>
      <c r="O141" s="10"/>
      <c r="P141" s="10"/>
      <c r="Q141" s="10"/>
      <c r="R141" s="10"/>
      <c r="S141" s="10"/>
      <c r="T141" s="10"/>
    </row>
    <row r="142" spans="1:20" s="10" customFormat="1" ht="108" x14ac:dyDescent="0.55000000000000004">
      <c r="A142" s="7" t="s">
        <v>665</v>
      </c>
      <c r="B142" s="7" t="s">
        <v>323</v>
      </c>
      <c r="C142" s="8">
        <v>1090101</v>
      </c>
      <c r="D142" s="8"/>
      <c r="E142" s="9">
        <v>10622</v>
      </c>
      <c r="F142" s="8" t="s">
        <v>681</v>
      </c>
      <c r="G142" s="12"/>
      <c r="H142" s="8"/>
      <c r="I142" s="22">
        <v>5676.07</v>
      </c>
      <c r="J142" s="8"/>
      <c r="K142" s="8"/>
      <c r="L142" s="8" t="s">
        <v>909</v>
      </c>
      <c r="M142" s="8" t="s">
        <v>897</v>
      </c>
    </row>
    <row r="143" spans="1:20" s="4" customFormat="1" ht="108" x14ac:dyDescent="0.55000000000000004">
      <c r="A143" s="5" t="s">
        <v>665</v>
      </c>
      <c r="B143" s="5" t="s">
        <v>323</v>
      </c>
      <c r="C143" s="3">
        <v>1090101</v>
      </c>
      <c r="D143" s="3"/>
      <c r="E143" s="6">
        <v>10622</v>
      </c>
      <c r="F143" s="3" t="s">
        <v>681</v>
      </c>
      <c r="G143" s="6">
        <v>1</v>
      </c>
      <c r="H143" s="3" t="s">
        <v>829</v>
      </c>
      <c r="I143" s="23">
        <v>5676.07</v>
      </c>
      <c r="J143" s="3" t="s">
        <v>3</v>
      </c>
      <c r="K143" s="3" t="s">
        <v>826</v>
      </c>
      <c r="L143" s="3" t="s">
        <v>909</v>
      </c>
      <c r="M143" s="3"/>
      <c r="N143" s="10"/>
      <c r="O143" s="10"/>
      <c r="P143" s="10"/>
      <c r="Q143" s="10"/>
      <c r="R143" s="10"/>
      <c r="S143" s="10"/>
      <c r="T143" s="10"/>
    </row>
    <row r="144" spans="1:20" s="10" customFormat="1" x14ac:dyDescent="0.55000000000000004">
      <c r="A144" s="7" t="s">
        <v>665</v>
      </c>
      <c r="B144" s="7" t="s">
        <v>671</v>
      </c>
      <c r="C144" s="8">
        <v>1100501</v>
      </c>
      <c r="D144" s="8"/>
      <c r="E144" s="9">
        <v>10637</v>
      </c>
      <c r="F144" s="8" t="s">
        <v>841</v>
      </c>
      <c r="G144" s="12"/>
      <c r="H144" s="8"/>
      <c r="I144" s="22">
        <v>1000</v>
      </c>
      <c r="J144" s="8"/>
      <c r="K144" s="8"/>
      <c r="L144" s="8" t="s">
        <v>909</v>
      </c>
      <c r="M144" s="8" t="s">
        <v>897</v>
      </c>
    </row>
    <row r="145" spans="1:20" s="4" customFormat="1" ht="72" x14ac:dyDescent="0.55000000000000004">
      <c r="A145" s="5" t="s">
        <v>665</v>
      </c>
      <c r="B145" s="5" t="s">
        <v>671</v>
      </c>
      <c r="C145" s="3">
        <v>1100501</v>
      </c>
      <c r="D145" s="3"/>
      <c r="E145" s="6">
        <v>10637</v>
      </c>
      <c r="F145" s="3" t="s">
        <v>841</v>
      </c>
      <c r="G145" s="6">
        <v>1</v>
      </c>
      <c r="H145" s="3" t="s">
        <v>842</v>
      </c>
      <c r="I145" s="23">
        <v>1000</v>
      </c>
      <c r="J145" s="3" t="s">
        <v>3</v>
      </c>
      <c r="K145" s="3" t="s">
        <v>25</v>
      </c>
      <c r="L145" s="3" t="s">
        <v>909</v>
      </c>
      <c r="M145" s="3"/>
      <c r="N145" s="10"/>
      <c r="O145" s="10"/>
      <c r="P145" s="10"/>
      <c r="Q145" s="10"/>
      <c r="R145" s="10"/>
      <c r="S145" s="10"/>
      <c r="T145" s="10"/>
    </row>
    <row r="146" spans="1:20" s="10" customFormat="1" x14ac:dyDescent="0.55000000000000004">
      <c r="A146" s="7" t="s">
        <v>665</v>
      </c>
      <c r="B146" s="7" t="s">
        <v>673</v>
      </c>
      <c r="C146" s="8">
        <v>2020302</v>
      </c>
      <c r="D146" s="8">
        <v>2020302001</v>
      </c>
      <c r="E146" s="9">
        <v>20012</v>
      </c>
      <c r="F146" s="8" t="s">
        <v>856</v>
      </c>
      <c r="G146" s="12"/>
      <c r="H146" s="8"/>
      <c r="I146" s="22">
        <v>111900</v>
      </c>
      <c r="J146" s="8"/>
      <c r="K146" s="8"/>
      <c r="L146" s="8" t="s">
        <v>909</v>
      </c>
      <c r="M146" s="8" t="s">
        <v>897</v>
      </c>
    </row>
    <row r="147" spans="1:20" s="4" customFormat="1" ht="108" x14ac:dyDescent="0.55000000000000004">
      <c r="A147" s="5" t="s">
        <v>665</v>
      </c>
      <c r="B147" s="5" t="s">
        <v>673</v>
      </c>
      <c r="C147" s="3">
        <v>2020302</v>
      </c>
      <c r="D147" s="3">
        <v>2020302001</v>
      </c>
      <c r="E147" s="6">
        <v>20012</v>
      </c>
      <c r="F147" s="3" t="s">
        <v>856</v>
      </c>
      <c r="G147" s="6">
        <v>1</v>
      </c>
      <c r="H147" s="3" t="s">
        <v>591</v>
      </c>
      <c r="I147" s="23">
        <v>30000</v>
      </c>
      <c r="J147" s="3" t="s">
        <v>3</v>
      </c>
      <c r="K147" s="3" t="s">
        <v>317</v>
      </c>
      <c r="L147" s="3" t="s">
        <v>909</v>
      </c>
      <c r="M147" s="3"/>
      <c r="N147" s="10"/>
      <c r="O147" s="10"/>
      <c r="P147" s="10"/>
      <c r="Q147" s="10"/>
      <c r="R147" s="10"/>
      <c r="S147" s="10"/>
      <c r="T147" s="10"/>
    </row>
    <row r="148" spans="1:20" s="10" customFormat="1" ht="72" x14ac:dyDescent="0.55000000000000004">
      <c r="A148" s="5" t="s">
        <v>665</v>
      </c>
      <c r="B148" s="5" t="s">
        <v>673</v>
      </c>
      <c r="C148" s="3">
        <v>2020302</v>
      </c>
      <c r="D148" s="3">
        <v>2020302001</v>
      </c>
      <c r="E148" s="6">
        <v>20012</v>
      </c>
      <c r="F148" s="3" t="s">
        <v>856</v>
      </c>
      <c r="G148" s="6">
        <v>2</v>
      </c>
      <c r="H148" s="3" t="s">
        <v>592</v>
      </c>
      <c r="I148" s="23">
        <v>5000</v>
      </c>
      <c r="J148" s="3" t="s">
        <v>717</v>
      </c>
      <c r="K148" s="3" t="s">
        <v>317</v>
      </c>
      <c r="L148" s="3" t="s">
        <v>909</v>
      </c>
      <c r="M148" s="3"/>
    </row>
    <row r="149" spans="1:20" s="4" customFormat="1" x14ac:dyDescent="0.55000000000000004">
      <c r="A149" s="5" t="s">
        <v>665</v>
      </c>
      <c r="B149" s="5" t="s">
        <v>673</v>
      </c>
      <c r="C149" s="3">
        <v>2020302</v>
      </c>
      <c r="D149" s="3">
        <v>2020302001</v>
      </c>
      <c r="E149" s="6">
        <v>20012</v>
      </c>
      <c r="F149" s="3" t="s">
        <v>856</v>
      </c>
      <c r="G149" s="6">
        <v>3</v>
      </c>
      <c r="H149" s="3" t="s">
        <v>593</v>
      </c>
      <c r="I149" s="23">
        <v>4382</v>
      </c>
      <c r="J149" s="3" t="s">
        <v>717</v>
      </c>
      <c r="K149" s="5" t="s">
        <v>317</v>
      </c>
      <c r="L149" s="3" t="s">
        <v>909</v>
      </c>
      <c r="M149" s="3"/>
      <c r="N149" s="10"/>
      <c r="O149" s="10"/>
      <c r="P149" s="10"/>
      <c r="Q149" s="10"/>
      <c r="R149" s="10"/>
      <c r="S149" s="10"/>
      <c r="T149" s="10"/>
    </row>
    <row r="150" spans="1:20" s="10" customFormat="1" x14ac:dyDescent="0.55000000000000004">
      <c r="A150" s="5" t="s">
        <v>665</v>
      </c>
      <c r="B150" s="5" t="s">
        <v>673</v>
      </c>
      <c r="C150" s="3">
        <v>2020302</v>
      </c>
      <c r="D150" s="3">
        <v>2020302001</v>
      </c>
      <c r="E150" s="6">
        <v>20012</v>
      </c>
      <c r="F150" s="3" t="s">
        <v>856</v>
      </c>
      <c r="G150" s="6">
        <v>4</v>
      </c>
      <c r="H150" s="3" t="s">
        <v>857</v>
      </c>
      <c r="I150" s="23">
        <v>10000</v>
      </c>
      <c r="J150" s="3" t="s">
        <v>717</v>
      </c>
      <c r="K150" s="3" t="s">
        <v>317</v>
      </c>
      <c r="L150" s="3" t="s">
        <v>909</v>
      </c>
      <c r="M150" s="3"/>
    </row>
    <row r="151" spans="1:20" s="4" customFormat="1" ht="72" x14ac:dyDescent="0.55000000000000004">
      <c r="A151" s="5" t="s">
        <v>665</v>
      </c>
      <c r="B151" s="5" t="s">
        <v>673</v>
      </c>
      <c r="C151" s="3">
        <v>2020302</v>
      </c>
      <c r="D151" s="3">
        <v>2020302001</v>
      </c>
      <c r="E151" s="6">
        <v>20012</v>
      </c>
      <c r="F151" s="3" t="s">
        <v>856</v>
      </c>
      <c r="G151" s="6">
        <v>5</v>
      </c>
      <c r="H151" s="3" t="s">
        <v>858</v>
      </c>
      <c r="I151" s="23">
        <v>30000</v>
      </c>
      <c r="J151" s="3" t="s">
        <v>3</v>
      </c>
      <c r="K151" s="3" t="s">
        <v>317</v>
      </c>
      <c r="L151" s="3" t="s">
        <v>909</v>
      </c>
      <c r="M151" s="3"/>
      <c r="N151" s="10"/>
      <c r="O151" s="10"/>
      <c r="P151" s="10"/>
      <c r="Q151" s="10"/>
      <c r="R151" s="10"/>
      <c r="S151" s="10"/>
      <c r="T151" s="10"/>
    </row>
    <row r="152" spans="1:20" s="10" customFormat="1" ht="72" x14ac:dyDescent="0.55000000000000004">
      <c r="A152" s="5" t="s">
        <v>665</v>
      </c>
      <c r="B152" s="5" t="s">
        <v>673</v>
      </c>
      <c r="C152" s="3">
        <v>2020302</v>
      </c>
      <c r="D152" s="3">
        <v>2020302001</v>
      </c>
      <c r="E152" s="6">
        <v>20012</v>
      </c>
      <c r="F152" s="3" t="s">
        <v>856</v>
      </c>
      <c r="G152" s="6">
        <v>6</v>
      </c>
      <c r="H152" s="3" t="s">
        <v>859</v>
      </c>
      <c r="I152" s="23">
        <v>10000</v>
      </c>
      <c r="J152" s="3" t="s">
        <v>3</v>
      </c>
      <c r="K152" s="3" t="s">
        <v>317</v>
      </c>
      <c r="L152" s="3" t="s">
        <v>909</v>
      </c>
      <c r="M152" s="3"/>
    </row>
    <row r="153" spans="1:20" s="4" customFormat="1" ht="72" x14ac:dyDescent="0.55000000000000004">
      <c r="A153" s="5" t="s">
        <v>665</v>
      </c>
      <c r="B153" s="5" t="s">
        <v>673</v>
      </c>
      <c r="C153" s="3">
        <v>2020302</v>
      </c>
      <c r="D153" s="3">
        <v>2020302001</v>
      </c>
      <c r="E153" s="6">
        <v>20012</v>
      </c>
      <c r="F153" s="3" t="s">
        <v>856</v>
      </c>
      <c r="G153" s="6">
        <v>7</v>
      </c>
      <c r="H153" s="3" t="s">
        <v>860</v>
      </c>
      <c r="I153" s="23">
        <v>10000</v>
      </c>
      <c r="J153" s="3" t="s">
        <v>3</v>
      </c>
      <c r="K153" s="3" t="s">
        <v>317</v>
      </c>
      <c r="L153" s="3" t="s">
        <v>909</v>
      </c>
      <c r="M153" s="3"/>
      <c r="N153" s="10"/>
      <c r="O153" s="10"/>
      <c r="P153" s="10"/>
      <c r="Q153" s="10"/>
      <c r="R153" s="10"/>
      <c r="S153" s="10"/>
      <c r="T153" s="10"/>
    </row>
    <row r="154" spans="1:20" s="10" customFormat="1" ht="72" x14ac:dyDescent="0.55000000000000004">
      <c r="A154" s="5" t="s">
        <v>665</v>
      </c>
      <c r="B154" s="5" t="s">
        <v>673</v>
      </c>
      <c r="C154" s="3">
        <v>2020302</v>
      </c>
      <c r="D154" s="3">
        <v>2020302001</v>
      </c>
      <c r="E154" s="6">
        <v>20012</v>
      </c>
      <c r="F154" s="3" t="s">
        <v>856</v>
      </c>
      <c r="G154" s="6">
        <v>8</v>
      </c>
      <c r="H154" s="3" t="s">
        <v>594</v>
      </c>
      <c r="I154" s="23">
        <v>2518</v>
      </c>
      <c r="J154" s="3" t="s">
        <v>3</v>
      </c>
      <c r="K154" s="5" t="s">
        <v>317</v>
      </c>
      <c r="L154" s="3" t="s">
        <v>909</v>
      </c>
      <c r="M154" s="3"/>
    </row>
    <row r="155" spans="1:20" s="4" customFormat="1" ht="72" x14ac:dyDescent="0.55000000000000004">
      <c r="A155" s="5" t="s">
        <v>665</v>
      </c>
      <c r="B155" s="5" t="s">
        <v>673</v>
      </c>
      <c r="C155" s="3">
        <v>2020302</v>
      </c>
      <c r="D155" s="3">
        <v>2020302001</v>
      </c>
      <c r="E155" s="6">
        <v>20012</v>
      </c>
      <c r="F155" s="3" t="s">
        <v>856</v>
      </c>
      <c r="G155" s="6">
        <v>9</v>
      </c>
      <c r="H155" s="3" t="s">
        <v>861</v>
      </c>
      <c r="I155" s="23">
        <v>10000</v>
      </c>
      <c r="J155" s="3" t="s">
        <v>3</v>
      </c>
      <c r="K155" s="3" t="s">
        <v>25</v>
      </c>
      <c r="L155" s="3" t="s">
        <v>909</v>
      </c>
      <c r="M155" s="3"/>
      <c r="N155" s="10"/>
      <c r="O155" s="10"/>
      <c r="P155" s="10"/>
      <c r="Q155" s="10"/>
      <c r="R155" s="10"/>
      <c r="S155" s="10"/>
      <c r="T155" s="10"/>
    </row>
    <row r="156" spans="1:20" s="10" customFormat="1" x14ac:dyDescent="0.55000000000000004">
      <c r="A156" s="7" t="s">
        <v>665</v>
      </c>
      <c r="B156" s="7" t="s">
        <v>673</v>
      </c>
      <c r="C156" s="8">
        <v>2020302</v>
      </c>
      <c r="D156" s="8">
        <v>2020302001</v>
      </c>
      <c r="E156" s="9">
        <v>20012</v>
      </c>
      <c r="F156" s="8" t="s">
        <v>856</v>
      </c>
      <c r="G156" s="12"/>
      <c r="H156" s="8"/>
      <c r="I156" s="22">
        <v>2464.4</v>
      </c>
      <c r="J156" s="8"/>
      <c r="K156" s="8"/>
      <c r="L156" s="8" t="s">
        <v>909</v>
      </c>
      <c r="M156" s="8" t="s">
        <v>888</v>
      </c>
      <c r="N156" s="26" t="s">
        <v>943</v>
      </c>
    </row>
    <row r="157" spans="1:20" s="4" customFormat="1" x14ac:dyDescent="0.55000000000000004">
      <c r="A157" s="5" t="s">
        <v>665</v>
      </c>
      <c r="B157" s="5" t="s">
        <v>673</v>
      </c>
      <c r="C157" s="3">
        <v>2020302</v>
      </c>
      <c r="D157" s="3">
        <v>2020302001</v>
      </c>
      <c r="E157" s="6">
        <v>20012</v>
      </c>
      <c r="F157" s="3" t="s">
        <v>856</v>
      </c>
      <c r="G157" s="6">
        <v>1</v>
      </c>
      <c r="H157" s="3" t="s">
        <v>944</v>
      </c>
      <c r="I157" s="23">
        <v>2464.4</v>
      </c>
      <c r="J157" s="5" t="s">
        <v>769</v>
      </c>
      <c r="K157" s="3" t="s">
        <v>317</v>
      </c>
      <c r="L157" s="3" t="s">
        <v>909</v>
      </c>
      <c r="M157" s="3"/>
      <c r="N157" s="28" t="s">
        <v>943</v>
      </c>
      <c r="O157" s="10"/>
      <c r="P157" s="10"/>
      <c r="Q157" s="10"/>
      <c r="R157" s="10"/>
      <c r="S157" s="10"/>
      <c r="T157" s="10"/>
    </row>
    <row r="158" spans="1:20" s="10" customFormat="1" x14ac:dyDescent="0.55000000000000004">
      <c r="A158" s="7" t="s">
        <v>665</v>
      </c>
      <c r="B158" s="7" t="s">
        <v>673</v>
      </c>
      <c r="C158" s="8">
        <v>2020107</v>
      </c>
      <c r="D158" s="8">
        <v>2020107001</v>
      </c>
      <c r="E158" s="9">
        <v>20013</v>
      </c>
      <c r="F158" s="8" t="s">
        <v>595</v>
      </c>
      <c r="G158" s="12"/>
      <c r="H158" s="8"/>
      <c r="I158" s="22">
        <v>118000</v>
      </c>
      <c r="J158" s="8"/>
      <c r="K158" s="8"/>
      <c r="L158" s="8" t="s">
        <v>909</v>
      </c>
      <c r="M158" s="8" t="s">
        <v>897</v>
      </c>
    </row>
    <row r="159" spans="1:20" s="4" customFormat="1" x14ac:dyDescent="0.55000000000000004">
      <c r="A159" s="5" t="s">
        <v>665</v>
      </c>
      <c r="B159" s="5" t="s">
        <v>673</v>
      </c>
      <c r="C159" s="3">
        <v>2020107</v>
      </c>
      <c r="D159" s="3">
        <v>2020107001</v>
      </c>
      <c r="E159" s="6">
        <v>20013</v>
      </c>
      <c r="F159" s="3" t="s">
        <v>595</v>
      </c>
      <c r="G159" s="6">
        <v>1</v>
      </c>
      <c r="H159" s="3" t="s">
        <v>596</v>
      </c>
      <c r="I159" s="23">
        <v>18000</v>
      </c>
      <c r="J159" s="3" t="s">
        <v>717</v>
      </c>
      <c r="K159" s="3" t="s">
        <v>317</v>
      </c>
      <c r="L159" s="3" t="s">
        <v>909</v>
      </c>
      <c r="M159" s="3"/>
      <c r="N159" s="10"/>
      <c r="O159" s="10"/>
      <c r="P159" s="10"/>
      <c r="Q159" s="10"/>
      <c r="R159" s="10"/>
      <c r="S159" s="10"/>
      <c r="T159" s="10"/>
    </row>
    <row r="160" spans="1:20" s="10" customFormat="1" ht="72" x14ac:dyDescent="0.55000000000000004">
      <c r="A160" s="5" t="s">
        <v>665</v>
      </c>
      <c r="B160" s="5" t="s">
        <v>673</v>
      </c>
      <c r="C160" s="3">
        <v>2020107</v>
      </c>
      <c r="D160" s="3">
        <v>2020107001</v>
      </c>
      <c r="E160" s="6">
        <v>20013</v>
      </c>
      <c r="F160" s="3" t="s">
        <v>595</v>
      </c>
      <c r="G160" s="6">
        <v>2</v>
      </c>
      <c r="H160" s="3" t="s">
        <v>862</v>
      </c>
      <c r="I160" s="23">
        <v>100000</v>
      </c>
      <c r="J160" s="3" t="s">
        <v>3</v>
      </c>
      <c r="K160" s="3" t="s">
        <v>317</v>
      </c>
      <c r="L160" s="3" t="s">
        <v>909</v>
      </c>
      <c r="M160" s="3"/>
    </row>
    <row r="161" spans="1:20" s="4" customFormat="1" x14ac:dyDescent="0.55000000000000004">
      <c r="A161" s="7" t="s">
        <v>665</v>
      </c>
      <c r="B161" s="7" t="s">
        <v>673</v>
      </c>
      <c r="C161" s="8">
        <v>2020107</v>
      </c>
      <c r="D161" s="8">
        <v>2020107002</v>
      </c>
      <c r="E161" s="9">
        <v>20014</v>
      </c>
      <c r="F161" s="8" t="s">
        <v>597</v>
      </c>
      <c r="G161" s="12"/>
      <c r="H161" s="8"/>
      <c r="I161" s="22">
        <v>48156</v>
      </c>
      <c r="J161" s="8"/>
      <c r="K161" s="8"/>
      <c r="L161" s="8" t="s">
        <v>909</v>
      </c>
      <c r="M161" s="8" t="s">
        <v>897</v>
      </c>
      <c r="N161" s="10"/>
      <c r="O161" s="10"/>
      <c r="P161" s="10"/>
      <c r="Q161" s="10"/>
      <c r="R161" s="10"/>
      <c r="S161" s="10"/>
      <c r="T161" s="10"/>
    </row>
    <row r="162" spans="1:20" s="10" customFormat="1" ht="72" x14ac:dyDescent="0.55000000000000004">
      <c r="A162" s="5" t="s">
        <v>665</v>
      </c>
      <c r="B162" s="5" t="s">
        <v>673</v>
      </c>
      <c r="C162" s="3">
        <v>2020107</v>
      </c>
      <c r="D162" s="3">
        <v>2020107002</v>
      </c>
      <c r="E162" s="6">
        <v>20014</v>
      </c>
      <c r="F162" s="3" t="s">
        <v>597</v>
      </c>
      <c r="G162" s="6">
        <v>1</v>
      </c>
      <c r="H162" s="3" t="s">
        <v>863</v>
      </c>
      <c r="I162" s="23">
        <v>48156</v>
      </c>
      <c r="J162" s="3" t="s">
        <v>228</v>
      </c>
      <c r="K162" s="3" t="s">
        <v>317</v>
      </c>
      <c r="L162" s="3" t="s">
        <v>909</v>
      </c>
      <c r="M162" s="3"/>
    </row>
    <row r="163" spans="1:20" s="4" customFormat="1" x14ac:dyDescent="0.55000000000000004">
      <c r="A163" s="7" t="s">
        <v>665</v>
      </c>
      <c r="B163" s="7" t="s">
        <v>673</v>
      </c>
      <c r="C163" s="8">
        <v>2020107</v>
      </c>
      <c r="D163" s="8">
        <v>2020107003</v>
      </c>
      <c r="E163" s="9">
        <v>20015</v>
      </c>
      <c r="F163" s="8" t="s">
        <v>598</v>
      </c>
      <c r="G163" s="12"/>
      <c r="H163" s="8"/>
      <c r="I163" s="22">
        <v>10000</v>
      </c>
      <c r="J163" s="8"/>
      <c r="K163" s="8"/>
      <c r="L163" s="8" t="s">
        <v>909</v>
      </c>
      <c r="M163" s="8" t="s">
        <v>897</v>
      </c>
      <c r="N163" s="10"/>
      <c r="O163" s="10"/>
      <c r="P163" s="10"/>
      <c r="Q163" s="10"/>
      <c r="R163" s="10"/>
      <c r="S163" s="10"/>
      <c r="T163" s="10"/>
    </row>
    <row r="164" spans="1:20" s="10" customFormat="1" ht="72" x14ac:dyDescent="0.55000000000000004">
      <c r="A164" s="5" t="s">
        <v>665</v>
      </c>
      <c r="B164" s="5" t="s">
        <v>673</v>
      </c>
      <c r="C164" s="3">
        <v>2020107</v>
      </c>
      <c r="D164" s="3">
        <v>2020107003</v>
      </c>
      <c r="E164" s="6">
        <v>20015</v>
      </c>
      <c r="F164" s="3" t="s">
        <v>598</v>
      </c>
      <c r="G164" s="6">
        <v>1</v>
      </c>
      <c r="H164" s="3" t="s">
        <v>864</v>
      </c>
      <c r="I164" s="23">
        <v>10000</v>
      </c>
      <c r="J164" s="3" t="s">
        <v>717</v>
      </c>
      <c r="K164" s="3" t="s">
        <v>317</v>
      </c>
      <c r="L164" s="3" t="s">
        <v>909</v>
      </c>
      <c r="M164" s="3"/>
    </row>
    <row r="165" spans="1:20" s="4" customFormat="1" x14ac:dyDescent="0.55000000000000004">
      <c r="A165" s="7" t="s">
        <v>665</v>
      </c>
      <c r="B165" s="7" t="s">
        <v>673</v>
      </c>
      <c r="C165" s="8">
        <v>2020107</v>
      </c>
      <c r="D165" s="8">
        <v>2020107004</v>
      </c>
      <c r="E165" s="9">
        <v>20016</v>
      </c>
      <c r="F165" s="8" t="s">
        <v>599</v>
      </c>
      <c r="G165" s="12"/>
      <c r="H165" s="8"/>
      <c r="I165" s="22">
        <v>12000</v>
      </c>
      <c r="J165" s="8"/>
      <c r="K165" s="8"/>
      <c r="L165" s="8" t="s">
        <v>909</v>
      </c>
      <c r="M165" s="8" t="s">
        <v>897</v>
      </c>
      <c r="N165" s="10"/>
      <c r="O165" s="10"/>
      <c r="P165" s="10"/>
      <c r="Q165" s="10"/>
      <c r="R165" s="10"/>
      <c r="S165" s="10"/>
      <c r="T165" s="10"/>
    </row>
    <row r="166" spans="1:20" s="10" customFormat="1" ht="72" x14ac:dyDescent="0.55000000000000004">
      <c r="A166" s="5" t="s">
        <v>665</v>
      </c>
      <c r="B166" s="5" t="s">
        <v>673</v>
      </c>
      <c r="C166" s="3">
        <v>2020107</v>
      </c>
      <c r="D166" s="3">
        <v>2020107004</v>
      </c>
      <c r="E166" s="6">
        <v>20016</v>
      </c>
      <c r="F166" s="3" t="s">
        <v>599</v>
      </c>
      <c r="G166" s="6">
        <v>1</v>
      </c>
      <c r="H166" s="3" t="s">
        <v>600</v>
      </c>
      <c r="I166" s="23">
        <v>12000</v>
      </c>
      <c r="J166" s="3" t="s">
        <v>3</v>
      </c>
      <c r="K166" s="3" t="s">
        <v>25</v>
      </c>
      <c r="L166" s="3" t="s">
        <v>909</v>
      </c>
      <c r="M166" s="3"/>
    </row>
    <row r="167" spans="1:20" s="4" customFormat="1" x14ac:dyDescent="0.55000000000000004">
      <c r="A167" s="7" t="s">
        <v>665</v>
      </c>
      <c r="B167" s="7" t="s">
        <v>673</v>
      </c>
      <c r="C167" s="8">
        <v>2020107</v>
      </c>
      <c r="D167" s="8">
        <v>2020107999</v>
      </c>
      <c r="E167" s="9">
        <v>20017</v>
      </c>
      <c r="F167" s="8" t="s">
        <v>601</v>
      </c>
      <c r="G167" s="12"/>
      <c r="H167" s="8"/>
      <c r="I167" s="22">
        <v>15000</v>
      </c>
      <c r="J167" s="8"/>
      <c r="K167" s="8"/>
      <c r="L167" s="8" t="s">
        <v>909</v>
      </c>
      <c r="M167" s="8" t="s">
        <v>897</v>
      </c>
      <c r="N167" s="10"/>
      <c r="O167" s="10"/>
      <c r="P167" s="10"/>
      <c r="Q167" s="10"/>
      <c r="R167" s="10"/>
      <c r="S167" s="10"/>
      <c r="T167" s="10"/>
    </row>
    <row r="168" spans="1:20" s="10" customFormat="1" ht="72" x14ac:dyDescent="0.55000000000000004">
      <c r="A168" s="5" t="s">
        <v>665</v>
      </c>
      <c r="B168" s="5" t="s">
        <v>673</v>
      </c>
      <c r="C168" s="3">
        <v>2020107</v>
      </c>
      <c r="D168" s="3">
        <v>2020107999</v>
      </c>
      <c r="E168" s="6">
        <v>20017</v>
      </c>
      <c r="F168" s="3" t="s">
        <v>601</v>
      </c>
      <c r="G168" s="6">
        <v>1</v>
      </c>
      <c r="H168" s="3" t="s">
        <v>602</v>
      </c>
      <c r="I168" s="23">
        <v>15000</v>
      </c>
      <c r="J168" s="3" t="s">
        <v>3</v>
      </c>
      <c r="K168" s="3" t="s">
        <v>317</v>
      </c>
      <c r="L168" s="3" t="s">
        <v>909</v>
      </c>
      <c r="M168" s="3"/>
    </row>
    <row r="169" spans="1:20" s="4" customFormat="1" ht="72" x14ac:dyDescent="0.55000000000000004">
      <c r="A169" s="7" t="s">
        <v>665</v>
      </c>
      <c r="B169" s="7" t="s">
        <v>673</v>
      </c>
      <c r="C169" s="8">
        <v>2020107</v>
      </c>
      <c r="D169" s="8">
        <v>2020107002</v>
      </c>
      <c r="E169" s="9">
        <v>20030</v>
      </c>
      <c r="F169" s="8" t="s">
        <v>920</v>
      </c>
      <c r="G169" s="12"/>
      <c r="H169" s="8"/>
      <c r="I169" s="22">
        <v>6186.91</v>
      </c>
      <c r="J169" s="8"/>
      <c r="K169" s="8"/>
      <c r="L169" s="8" t="s">
        <v>909</v>
      </c>
      <c r="M169" s="8" t="s">
        <v>917</v>
      </c>
      <c r="N169" s="26" t="s">
        <v>928</v>
      </c>
      <c r="O169" s="26" t="s">
        <v>930</v>
      </c>
      <c r="P169" s="10"/>
      <c r="Q169" s="10"/>
      <c r="R169" s="10"/>
      <c r="S169" s="10"/>
      <c r="T169" s="10"/>
    </row>
    <row r="170" spans="1:20" s="10" customFormat="1" ht="72" x14ac:dyDescent="0.55000000000000004">
      <c r="A170" s="5" t="s">
        <v>665</v>
      </c>
      <c r="B170" s="5" t="s">
        <v>673</v>
      </c>
      <c r="C170" s="3">
        <v>2020107</v>
      </c>
      <c r="D170" s="3">
        <v>2020107002</v>
      </c>
      <c r="E170" s="6">
        <v>20030</v>
      </c>
      <c r="F170" s="3" t="s">
        <v>920</v>
      </c>
      <c r="G170" s="6">
        <v>1</v>
      </c>
      <c r="H170" s="3" t="s">
        <v>921</v>
      </c>
      <c r="I170" s="23">
        <v>6186.91</v>
      </c>
      <c r="J170" s="5" t="s">
        <v>717</v>
      </c>
      <c r="K170" s="3" t="s">
        <v>317</v>
      </c>
      <c r="L170" s="3" t="s">
        <v>909</v>
      </c>
      <c r="M170" s="3"/>
      <c r="N170" s="28" t="s">
        <v>928</v>
      </c>
      <c r="O170" s="28" t="s">
        <v>930</v>
      </c>
    </row>
    <row r="171" spans="1:20" s="4" customFormat="1" x14ac:dyDescent="0.55000000000000004">
      <c r="A171" s="7" t="s">
        <v>665</v>
      </c>
      <c r="B171" s="7" t="s">
        <v>673</v>
      </c>
      <c r="C171" s="8">
        <v>2020107</v>
      </c>
      <c r="D171" s="8">
        <v>2020107999</v>
      </c>
      <c r="E171" s="9">
        <v>20038</v>
      </c>
      <c r="F171" s="8" t="s">
        <v>613</v>
      </c>
      <c r="G171" s="12"/>
      <c r="H171" s="8"/>
      <c r="I171" s="22">
        <v>500</v>
      </c>
      <c r="J171" s="8"/>
      <c r="K171" s="8"/>
      <c r="L171" s="8" t="s">
        <v>909</v>
      </c>
      <c r="M171" s="8" t="s">
        <v>897</v>
      </c>
      <c r="N171" s="10"/>
      <c r="O171" s="10"/>
      <c r="P171" s="10"/>
      <c r="Q171" s="10"/>
      <c r="R171" s="10"/>
      <c r="S171" s="10"/>
      <c r="T171" s="10"/>
    </row>
    <row r="172" spans="1:20" s="10" customFormat="1" ht="72" x14ac:dyDescent="0.55000000000000004">
      <c r="A172" s="5" t="s">
        <v>665</v>
      </c>
      <c r="B172" s="5" t="s">
        <v>673</v>
      </c>
      <c r="C172" s="3">
        <v>2020107</v>
      </c>
      <c r="D172" s="3">
        <v>2020107999</v>
      </c>
      <c r="E172" s="6">
        <v>20038</v>
      </c>
      <c r="F172" s="3" t="s">
        <v>613</v>
      </c>
      <c r="G172" s="6">
        <v>1</v>
      </c>
      <c r="H172" s="3" t="s">
        <v>614</v>
      </c>
      <c r="I172" s="23">
        <v>500</v>
      </c>
      <c r="J172" s="3" t="s">
        <v>3</v>
      </c>
      <c r="K172" s="3" t="s">
        <v>688</v>
      </c>
      <c r="L172" s="3" t="s">
        <v>909</v>
      </c>
      <c r="M172" s="3"/>
    </row>
    <row r="173" spans="1:20" s="4" customFormat="1" x14ac:dyDescent="0.55000000000000004">
      <c r="A173" s="7" t="s">
        <v>665</v>
      </c>
      <c r="B173" s="7" t="s">
        <v>673</v>
      </c>
      <c r="C173" s="8">
        <v>2020107</v>
      </c>
      <c r="D173" s="8">
        <v>2020107999</v>
      </c>
      <c r="E173" s="9">
        <v>20038</v>
      </c>
      <c r="F173" s="8" t="s">
        <v>613</v>
      </c>
      <c r="G173" s="12"/>
      <c r="H173" s="8"/>
      <c r="I173" s="22">
        <v>1202.1500000000001</v>
      </c>
      <c r="J173" s="8"/>
      <c r="K173" s="8"/>
      <c r="L173" s="8" t="s">
        <v>909</v>
      </c>
      <c r="M173" s="8" t="s">
        <v>917</v>
      </c>
      <c r="N173" s="26" t="s">
        <v>931</v>
      </c>
      <c r="O173" s="26" t="s">
        <v>930</v>
      </c>
      <c r="P173" s="10"/>
      <c r="Q173" s="10"/>
      <c r="R173" s="10"/>
      <c r="S173" s="10"/>
      <c r="T173" s="10"/>
    </row>
    <row r="174" spans="1:20" s="10" customFormat="1" ht="72" x14ac:dyDescent="0.55000000000000004">
      <c r="A174" s="5" t="s">
        <v>665</v>
      </c>
      <c r="B174" s="5" t="s">
        <v>673</v>
      </c>
      <c r="C174" s="3">
        <v>2020107</v>
      </c>
      <c r="D174" s="3">
        <v>2020107999</v>
      </c>
      <c r="E174" s="6">
        <v>20038</v>
      </c>
      <c r="F174" s="3" t="s">
        <v>613</v>
      </c>
      <c r="G174" s="6">
        <v>1</v>
      </c>
      <c r="H174" s="3" t="s">
        <v>614</v>
      </c>
      <c r="I174" s="23">
        <v>1202.1500000000001</v>
      </c>
      <c r="J174" s="3" t="s">
        <v>3</v>
      </c>
      <c r="K174" s="3" t="s">
        <v>688</v>
      </c>
      <c r="L174" s="3" t="s">
        <v>909</v>
      </c>
      <c r="M174" s="3"/>
      <c r="N174" s="28" t="s">
        <v>931</v>
      </c>
      <c r="O174" s="28" t="s">
        <v>930</v>
      </c>
    </row>
    <row r="175" spans="1:20" s="4" customFormat="1" x14ac:dyDescent="0.55000000000000004">
      <c r="A175" s="7" t="s">
        <v>665</v>
      </c>
      <c r="B175" s="7" t="s">
        <v>673</v>
      </c>
      <c r="C175" s="8">
        <v>2020302</v>
      </c>
      <c r="D175" s="8">
        <v>2020302001</v>
      </c>
      <c r="E175" s="9">
        <v>20039</v>
      </c>
      <c r="F175" s="8" t="s">
        <v>615</v>
      </c>
      <c r="G175" s="12"/>
      <c r="H175" s="8"/>
      <c r="I175" s="22">
        <v>2000</v>
      </c>
      <c r="J175" s="8"/>
      <c r="K175" s="8"/>
      <c r="L175" s="8" t="s">
        <v>909</v>
      </c>
      <c r="M175" s="8" t="s">
        <v>897</v>
      </c>
      <c r="N175" s="10"/>
      <c r="O175" s="10"/>
      <c r="P175" s="10"/>
      <c r="Q175" s="10"/>
      <c r="R175" s="10"/>
      <c r="S175" s="10"/>
      <c r="T175" s="10"/>
    </row>
    <row r="176" spans="1:20" s="10" customFormat="1" ht="72" x14ac:dyDescent="0.55000000000000004">
      <c r="A176" s="5" t="s">
        <v>665</v>
      </c>
      <c r="B176" s="5" t="s">
        <v>673</v>
      </c>
      <c r="C176" s="3">
        <v>2020302</v>
      </c>
      <c r="D176" s="3">
        <v>2020302001</v>
      </c>
      <c r="E176" s="6">
        <v>20039</v>
      </c>
      <c r="F176" s="3" t="s">
        <v>615</v>
      </c>
      <c r="G176" s="6">
        <v>1</v>
      </c>
      <c r="H176" s="3" t="s">
        <v>616</v>
      </c>
      <c r="I176" s="23">
        <v>2000</v>
      </c>
      <c r="J176" s="3" t="s">
        <v>3</v>
      </c>
      <c r="K176" s="3" t="s">
        <v>688</v>
      </c>
      <c r="L176" s="3" t="s">
        <v>909</v>
      </c>
      <c r="M176" s="3"/>
    </row>
    <row r="177" spans="1:20" s="4" customFormat="1" x14ac:dyDescent="0.55000000000000004">
      <c r="A177" s="7" t="s">
        <v>665</v>
      </c>
      <c r="B177" s="7" t="s">
        <v>673</v>
      </c>
      <c r="C177" s="8">
        <v>2020302</v>
      </c>
      <c r="D177" s="8">
        <v>2020302001</v>
      </c>
      <c r="E177" s="9">
        <v>20039</v>
      </c>
      <c r="F177" s="8" t="s">
        <v>615</v>
      </c>
      <c r="G177" s="12"/>
      <c r="H177" s="8"/>
      <c r="I177" s="22">
        <v>3000</v>
      </c>
      <c r="J177" s="8"/>
      <c r="K177" s="8"/>
      <c r="L177" s="8" t="s">
        <v>909</v>
      </c>
      <c r="M177" s="8" t="s">
        <v>917</v>
      </c>
      <c r="N177" s="26" t="s">
        <v>931</v>
      </c>
      <c r="O177" s="26" t="s">
        <v>930</v>
      </c>
      <c r="P177" s="10"/>
      <c r="Q177" s="10"/>
      <c r="R177" s="10"/>
      <c r="S177" s="10"/>
      <c r="T177" s="10"/>
    </row>
    <row r="178" spans="1:20" s="10" customFormat="1" ht="72" x14ac:dyDescent="0.55000000000000004">
      <c r="A178" s="5" t="s">
        <v>665</v>
      </c>
      <c r="B178" s="5" t="s">
        <v>673</v>
      </c>
      <c r="C178" s="3">
        <v>2020302</v>
      </c>
      <c r="D178" s="3">
        <v>2020302001</v>
      </c>
      <c r="E178" s="6">
        <v>20039</v>
      </c>
      <c r="F178" s="3" t="s">
        <v>615</v>
      </c>
      <c r="G178" s="6">
        <v>1</v>
      </c>
      <c r="H178" s="3" t="s">
        <v>616</v>
      </c>
      <c r="I178" s="23">
        <v>3000</v>
      </c>
      <c r="J178" s="3" t="s">
        <v>3</v>
      </c>
      <c r="K178" s="3" t="s">
        <v>688</v>
      </c>
      <c r="L178" s="3" t="s">
        <v>909</v>
      </c>
      <c r="M178" s="3"/>
      <c r="N178" s="28" t="s">
        <v>931</v>
      </c>
      <c r="O178" s="28" t="s">
        <v>930</v>
      </c>
    </row>
    <row r="179" spans="1:20" s="4" customFormat="1" ht="72" x14ac:dyDescent="0.55000000000000004">
      <c r="A179" s="7" t="s">
        <v>665</v>
      </c>
      <c r="B179" s="7" t="s">
        <v>670</v>
      </c>
      <c r="C179" s="8">
        <v>1030102</v>
      </c>
      <c r="D179" s="8">
        <v>1030102008</v>
      </c>
      <c r="E179" s="9">
        <v>10081</v>
      </c>
      <c r="F179" s="8" t="s">
        <v>83</v>
      </c>
      <c r="G179" s="12"/>
      <c r="H179" s="8"/>
      <c r="I179" s="22">
        <v>5000</v>
      </c>
      <c r="J179" s="8"/>
      <c r="K179" s="8"/>
      <c r="L179" s="8" t="s">
        <v>911</v>
      </c>
      <c r="M179" s="8" t="s">
        <v>897</v>
      </c>
      <c r="N179" s="10"/>
      <c r="O179" s="10"/>
      <c r="P179" s="10"/>
      <c r="Q179" s="10"/>
      <c r="R179" s="10"/>
      <c r="S179" s="10"/>
      <c r="T179" s="10"/>
    </row>
    <row r="180" spans="1:20" s="10" customFormat="1" ht="72" x14ac:dyDescent="0.55000000000000004">
      <c r="A180" s="5" t="s">
        <v>665</v>
      </c>
      <c r="B180" s="5" t="s">
        <v>670</v>
      </c>
      <c r="C180" s="3">
        <v>1030102</v>
      </c>
      <c r="D180" s="3">
        <v>1030102008</v>
      </c>
      <c r="E180" s="6">
        <v>10081</v>
      </c>
      <c r="F180" s="3" t="s">
        <v>83</v>
      </c>
      <c r="G180" s="6">
        <v>1</v>
      </c>
      <c r="H180" s="3" t="s">
        <v>84</v>
      </c>
      <c r="I180" s="23">
        <v>5000</v>
      </c>
      <c r="J180" s="3" t="s">
        <v>717</v>
      </c>
      <c r="K180" s="3" t="s">
        <v>85</v>
      </c>
      <c r="L180" s="3" t="s">
        <v>911</v>
      </c>
      <c r="M180" s="3"/>
    </row>
    <row r="181" spans="1:20" s="4" customFormat="1" ht="72" x14ac:dyDescent="0.55000000000000004">
      <c r="A181" s="7" t="s">
        <v>665</v>
      </c>
      <c r="B181" s="7" t="s">
        <v>665</v>
      </c>
      <c r="C181" s="8">
        <v>1030299</v>
      </c>
      <c r="D181" s="8">
        <v>1030299011</v>
      </c>
      <c r="E181" s="9">
        <v>10091</v>
      </c>
      <c r="F181" s="8" t="s">
        <v>102</v>
      </c>
      <c r="G181" s="12"/>
      <c r="H181" s="8"/>
      <c r="I181" s="22">
        <f>1000-500</f>
        <v>500</v>
      </c>
      <c r="J181" s="8"/>
      <c r="K181" s="8"/>
      <c r="L181" s="8" t="s">
        <v>911</v>
      </c>
      <c r="M181" s="8" t="s">
        <v>897</v>
      </c>
      <c r="N181" s="10"/>
      <c r="O181" s="10"/>
      <c r="P181" s="10"/>
      <c r="Q181" s="10"/>
      <c r="R181" s="10"/>
      <c r="S181" s="10"/>
      <c r="T181" s="10"/>
    </row>
    <row r="182" spans="1:20" s="4" customFormat="1" ht="72" x14ac:dyDescent="0.55000000000000004">
      <c r="A182" s="5" t="s">
        <v>665</v>
      </c>
      <c r="B182" s="5" t="s">
        <v>665</v>
      </c>
      <c r="C182" s="3">
        <v>1030299</v>
      </c>
      <c r="D182" s="3">
        <v>1030299011</v>
      </c>
      <c r="E182" s="6">
        <v>10091</v>
      </c>
      <c r="F182" s="3" t="s">
        <v>102</v>
      </c>
      <c r="G182" s="6">
        <v>1</v>
      </c>
      <c r="H182" s="3" t="s">
        <v>103</v>
      </c>
      <c r="I182" s="23">
        <v>500</v>
      </c>
      <c r="J182" s="3" t="s">
        <v>3</v>
      </c>
      <c r="K182" s="3" t="s">
        <v>144</v>
      </c>
      <c r="L182" s="3" t="s">
        <v>911</v>
      </c>
      <c r="M182" s="3"/>
      <c r="N182" s="10"/>
      <c r="O182" s="10"/>
      <c r="P182" s="10"/>
      <c r="Q182" s="10"/>
      <c r="R182" s="10"/>
      <c r="S182" s="10"/>
      <c r="T182" s="10"/>
    </row>
    <row r="183" spans="1:20" s="10" customFormat="1" ht="72" x14ac:dyDescent="0.55000000000000004">
      <c r="A183" s="7" t="s">
        <v>665</v>
      </c>
      <c r="B183" s="7" t="s">
        <v>665</v>
      </c>
      <c r="C183" s="8">
        <v>1030201</v>
      </c>
      <c r="D183" s="8">
        <v>1030201001</v>
      </c>
      <c r="E183" s="9">
        <v>10117</v>
      </c>
      <c r="F183" s="8" t="s">
        <v>134</v>
      </c>
      <c r="G183" s="12"/>
      <c r="H183" s="8"/>
      <c r="I183" s="22">
        <v>147074.85999999999</v>
      </c>
      <c r="J183" s="8"/>
      <c r="K183" s="15"/>
      <c r="L183" s="8" t="s">
        <v>911</v>
      </c>
      <c r="M183" s="8" t="s">
        <v>897</v>
      </c>
    </row>
    <row r="184" spans="1:20" s="4" customFormat="1" ht="72" x14ac:dyDescent="0.55000000000000004">
      <c r="A184" s="5" t="s">
        <v>665</v>
      </c>
      <c r="B184" s="5" t="s">
        <v>665</v>
      </c>
      <c r="C184" s="3">
        <v>1030201</v>
      </c>
      <c r="D184" s="3">
        <v>1030201001</v>
      </c>
      <c r="E184" s="6">
        <v>10117</v>
      </c>
      <c r="F184" s="3" t="s">
        <v>134</v>
      </c>
      <c r="G184" s="6">
        <v>1</v>
      </c>
      <c r="H184" s="3" t="s">
        <v>880</v>
      </c>
      <c r="I184" s="23">
        <v>147074.85999999999</v>
      </c>
      <c r="J184" s="3" t="s">
        <v>3</v>
      </c>
      <c r="K184" s="3" t="s">
        <v>686</v>
      </c>
      <c r="L184" s="3" t="s">
        <v>911</v>
      </c>
      <c r="M184" s="3"/>
      <c r="N184" s="10"/>
      <c r="O184" s="10"/>
      <c r="P184" s="10"/>
      <c r="Q184" s="10"/>
      <c r="R184" s="10"/>
      <c r="S184" s="10"/>
      <c r="T184" s="10"/>
    </row>
    <row r="185" spans="1:20" s="10" customFormat="1" ht="72" x14ac:dyDescent="0.55000000000000004">
      <c r="A185" s="7" t="s">
        <v>665</v>
      </c>
      <c r="B185" s="7" t="s">
        <v>665</v>
      </c>
      <c r="C185" s="8">
        <v>1030201</v>
      </c>
      <c r="D185" s="8">
        <v>1030201002</v>
      </c>
      <c r="E185" s="9">
        <v>10118</v>
      </c>
      <c r="F185" s="8" t="s">
        <v>135</v>
      </c>
      <c r="G185" s="12"/>
      <c r="H185" s="8"/>
      <c r="I185" s="22">
        <v>1500</v>
      </c>
      <c r="J185" s="8"/>
      <c r="K185" s="8"/>
      <c r="L185" s="8" t="s">
        <v>911</v>
      </c>
      <c r="M185" s="8" t="s">
        <v>897</v>
      </c>
    </row>
    <row r="186" spans="1:20" s="4" customFormat="1" ht="72" x14ac:dyDescent="0.55000000000000004">
      <c r="A186" s="5" t="s">
        <v>665</v>
      </c>
      <c r="B186" s="5" t="s">
        <v>665</v>
      </c>
      <c r="C186" s="3">
        <v>1030201</v>
      </c>
      <c r="D186" s="3">
        <v>1030201002</v>
      </c>
      <c r="E186" s="6">
        <v>10118</v>
      </c>
      <c r="F186" s="3" t="s">
        <v>135</v>
      </c>
      <c r="G186" s="6">
        <v>1</v>
      </c>
      <c r="H186" s="3" t="s">
        <v>136</v>
      </c>
      <c r="I186" s="23">
        <v>1500</v>
      </c>
      <c r="J186" s="3" t="s">
        <v>3</v>
      </c>
      <c r="K186" s="3" t="s">
        <v>686</v>
      </c>
      <c r="L186" s="3" t="s">
        <v>911</v>
      </c>
      <c r="M186" s="3"/>
      <c r="N186" s="10"/>
      <c r="O186" s="10"/>
      <c r="P186" s="10"/>
      <c r="Q186" s="10"/>
      <c r="R186" s="10"/>
      <c r="S186" s="10"/>
      <c r="T186" s="10"/>
    </row>
    <row r="187" spans="1:20" s="10" customFormat="1" ht="72" x14ac:dyDescent="0.55000000000000004">
      <c r="A187" s="7" t="s">
        <v>665</v>
      </c>
      <c r="B187" s="7" t="s">
        <v>665</v>
      </c>
      <c r="C187" s="8">
        <v>1030202</v>
      </c>
      <c r="D187" s="8">
        <v>1030202001</v>
      </c>
      <c r="E187" s="9">
        <v>10121</v>
      </c>
      <c r="F187" s="8" t="s">
        <v>139</v>
      </c>
      <c r="G187" s="12"/>
      <c r="H187" s="8"/>
      <c r="I187" s="22">
        <v>4000</v>
      </c>
      <c r="J187" s="8"/>
      <c r="K187" s="8"/>
      <c r="L187" s="8" t="s">
        <v>911</v>
      </c>
      <c r="M187" s="8" t="s">
        <v>897</v>
      </c>
    </row>
    <row r="188" spans="1:20" s="4" customFormat="1" ht="72" x14ac:dyDescent="0.55000000000000004">
      <c r="A188" s="5" t="s">
        <v>665</v>
      </c>
      <c r="B188" s="5" t="s">
        <v>665</v>
      </c>
      <c r="C188" s="3">
        <v>1030202</v>
      </c>
      <c r="D188" s="3">
        <v>1030202001</v>
      </c>
      <c r="E188" s="6">
        <v>10121</v>
      </c>
      <c r="F188" s="3" t="s">
        <v>139</v>
      </c>
      <c r="G188" s="6">
        <v>1</v>
      </c>
      <c r="H188" s="3" t="s">
        <v>140</v>
      </c>
      <c r="I188" s="23">
        <v>4000</v>
      </c>
      <c r="J188" s="3" t="s">
        <v>3</v>
      </c>
      <c r="K188" s="3" t="s">
        <v>686</v>
      </c>
      <c r="L188" s="3" t="s">
        <v>911</v>
      </c>
      <c r="M188" s="3"/>
      <c r="N188" s="10"/>
      <c r="O188" s="10"/>
      <c r="P188" s="10"/>
      <c r="Q188" s="10"/>
      <c r="R188" s="10"/>
      <c r="S188" s="10"/>
      <c r="T188" s="10"/>
    </row>
    <row r="189" spans="1:20" s="10" customFormat="1" ht="72" x14ac:dyDescent="0.55000000000000004">
      <c r="A189" s="7" t="s">
        <v>665</v>
      </c>
      <c r="B189" s="7" t="s">
        <v>665</v>
      </c>
      <c r="C189" s="8">
        <v>1030211</v>
      </c>
      <c r="D189" s="8"/>
      <c r="E189" s="9">
        <v>10123</v>
      </c>
      <c r="F189" s="8" t="s">
        <v>142</v>
      </c>
      <c r="G189" s="12"/>
      <c r="H189" s="8"/>
      <c r="I189" s="22">
        <v>40000</v>
      </c>
      <c r="J189" s="8"/>
      <c r="K189" s="8"/>
      <c r="L189" s="8" t="s">
        <v>911</v>
      </c>
      <c r="M189" s="8" t="s">
        <v>897</v>
      </c>
    </row>
    <row r="190" spans="1:20" s="4" customFormat="1" ht="72" x14ac:dyDescent="0.55000000000000004">
      <c r="A190" s="5" t="s">
        <v>665</v>
      </c>
      <c r="B190" s="5" t="s">
        <v>665</v>
      </c>
      <c r="C190" s="3">
        <v>1030211</v>
      </c>
      <c r="D190" s="3"/>
      <c r="E190" s="6">
        <v>10123</v>
      </c>
      <c r="F190" s="3" t="s">
        <v>142</v>
      </c>
      <c r="G190" s="6">
        <v>1</v>
      </c>
      <c r="H190" s="3" t="s">
        <v>143</v>
      </c>
      <c r="I190" s="23">
        <v>1300</v>
      </c>
      <c r="J190" s="3" t="s">
        <v>3</v>
      </c>
      <c r="K190" s="3" t="s">
        <v>144</v>
      </c>
      <c r="L190" s="3" t="s">
        <v>911</v>
      </c>
      <c r="M190" s="3"/>
      <c r="N190" s="10"/>
      <c r="O190" s="10"/>
      <c r="P190" s="10"/>
      <c r="Q190" s="10"/>
      <c r="R190" s="10"/>
      <c r="S190" s="10"/>
      <c r="T190" s="10"/>
    </row>
    <row r="191" spans="1:20" s="10" customFormat="1" ht="72" x14ac:dyDescent="0.55000000000000004">
      <c r="A191" s="5" t="s">
        <v>665</v>
      </c>
      <c r="B191" s="5" t="s">
        <v>665</v>
      </c>
      <c r="C191" s="3">
        <v>1030211</v>
      </c>
      <c r="D191" s="3"/>
      <c r="E191" s="6">
        <v>10123</v>
      </c>
      <c r="F191" s="3" t="s">
        <v>142</v>
      </c>
      <c r="G191" s="6">
        <v>1</v>
      </c>
      <c r="H191" s="3" t="s">
        <v>145</v>
      </c>
      <c r="I191" s="23">
        <v>38700</v>
      </c>
      <c r="J191" s="3" t="s">
        <v>3</v>
      </c>
      <c r="K191" s="3" t="s">
        <v>144</v>
      </c>
      <c r="L191" s="3" t="s">
        <v>911</v>
      </c>
      <c r="M191" s="3"/>
    </row>
    <row r="192" spans="1:20" s="4" customFormat="1" ht="72" x14ac:dyDescent="0.55000000000000004">
      <c r="A192" s="7" t="s">
        <v>665</v>
      </c>
      <c r="B192" s="7" t="s">
        <v>665</v>
      </c>
      <c r="C192" s="8">
        <v>1040102</v>
      </c>
      <c r="D192" s="8"/>
      <c r="E192" s="9">
        <v>10125</v>
      </c>
      <c r="F192" s="8" t="s">
        <v>146</v>
      </c>
      <c r="G192" s="12"/>
      <c r="H192" s="8"/>
      <c r="I192" s="22">
        <v>20000</v>
      </c>
      <c r="J192" s="8"/>
      <c r="K192" s="8"/>
      <c r="L192" s="8" t="s">
        <v>911</v>
      </c>
      <c r="M192" s="8" t="s">
        <v>897</v>
      </c>
      <c r="N192" s="10"/>
      <c r="O192" s="10"/>
      <c r="P192" s="10"/>
      <c r="Q192" s="10"/>
      <c r="R192" s="10"/>
      <c r="S192" s="10"/>
      <c r="T192" s="10"/>
    </row>
    <row r="193" spans="1:20" s="10" customFormat="1" ht="72" x14ac:dyDescent="0.55000000000000004">
      <c r="A193" s="5" t="s">
        <v>665</v>
      </c>
      <c r="B193" s="5" t="s">
        <v>665</v>
      </c>
      <c r="C193" s="3">
        <v>1040102</v>
      </c>
      <c r="D193" s="3"/>
      <c r="E193" s="6">
        <v>10125</v>
      </c>
      <c r="F193" s="3" t="s">
        <v>146</v>
      </c>
      <c r="G193" s="6">
        <v>1</v>
      </c>
      <c r="H193" s="3" t="s">
        <v>147</v>
      </c>
      <c r="I193" s="23">
        <v>20000</v>
      </c>
      <c r="J193" s="3" t="s">
        <v>3</v>
      </c>
      <c r="K193" s="3" t="s">
        <v>144</v>
      </c>
      <c r="L193" s="3" t="s">
        <v>911</v>
      </c>
      <c r="M193" s="3"/>
    </row>
    <row r="194" spans="1:20" s="4" customFormat="1" ht="72" x14ac:dyDescent="0.55000000000000004">
      <c r="A194" s="7" t="s">
        <v>665</v>
      </c>
      <c r="B194" s="7" t="s">
        <v>665</v>
      </c>
      <c r="C194" s="8">
        <v>1040205</v>
      </c>
      <c r="D194" s="8"/>
      <c r="E194" s="9">
        <v>10127</v>
      </c>
      <c r="F194" s="8" t="s">
        <v>148</v>
      </c>
      <c r="G194" s="12"/>
      <c r="H194" s="8"/>
      <c r="I194" s="22">
        <v>19000</v>
      </c>
      <c r="J194" s="8"/>
      <c r="K194" s="15"/>
      <c r="L194" s="8" t="s">
        <v>911</v>
      </c>
      <c r="M194" s="8" t="s">
        <v>897</v>
      </c>
      <c r="N194" s="10"/>
      <c r="O194" s="10"/>
      <c r="P194" s="10"/>
      <c r="Q194" s="10"/>
      <c r="R194" s="10"/>
      <c r="S194" s="10"/>
      <c r="T194" s="10"/>
    </row>
    <row r="195" spans="1:20" s="10" customFormat="1" ht="72" x14ac:dyDescent="0.55000000000000004">
      <c r="A195" s="5" t="s">
        <v>665</v>
      </c>
      <c r="B195" s="5" t="s">
        <v>665</v>
      </c>
      <c r="C195" s="3">
        <v>1040205</v>
      </c>
      <c r="D195" s="3"/>
      <c r="E195" s="6">
        <v>10127</v>
      </c>
      <c r="F195" s="3" t="s">
        <v>148</v>
      </c>
      <c r="G195" s="6">
        <v>1</v>
      </c>
      <c r="H195" s="3" t="s">
        <v>149</v>
      </c>
      <c r="I195" s="23">
        <v>19000</v>
      </c>
      <c r="J195" s="3" t="s">
        <v>3</v>
      </c>
      <c r="K195" s="3" t="s">
        <v>144</v>
      </c>
      <c r="L195" s="3" t="s">
        <v>911</v>
      </c>
      <c r="M195" s="3"/>
    </row>
    <row r="196" spans="1:20" s="4" customFormat="1" ht="72" x14ac:dyDescent="0.55000000000000004">
      <c r="A196" s="7" t="s">
        <v>665</v>
      </c>
      <c r="B196" s="7" t="s">
        <v>665</v>
      </c>
      <c r="C196" s="8">
        <v>1030202</v>
      </c>
      <c r="D196" s="8">
        <v>1030202005</v>
      </c>
      <c r="E196" s="9">
        <v>10128</v>
      </c>
      <c r="F196" s="8" t="s">
        <v>150</v>
      </c>
      <c r="G196" s="12"/>
      <c r="H196" s="8"/>
      <c r="I196" s="22">
        <v>4000</v>
      </c>
      <c r="J196" s="8"/>
      <c r="K196" s="8"/>
      <c r="L196" s="8" t="s">
        <v>911</v>
      </c>
      <c r="M196" s="8" t="s">
        <v>897</v>
      </c>
      <c r="N196" s="10"/>
      <c r="O196" s="10"/>
      <c r="P196" s="10"/>
      <c r="Q196" s="10"/>
      <c r="R196" s="10"/>
      <c r="S196" s="10"/>
      <c r="T196" s="10"/>
    </row>
    <row r="197" spans="1:20" s="10" customFormat="1" ht="72" x14ac:dyDescent="0.55000000000000004">
      <c r="A197" s="5" t="s">
        <v>665</v>
      </c>
      <c r="B197" s="5" t="s">
        <v>665</v>
      </c>
      <c r="C197" s="3">
        <v>1030202</v>
      </c>
      <c r="D197" s="3">
        <v>1030202005</v>
      </c>
      <c r="E197" s="6">
        <v>10128</v>
      </c>
      <c r="F197" s="3" t="s">
        <v>150</v>
      </c>
      <c r="G197" s="6">
        <v>1</v>
      </c>
      <c r="H197" s="3" t="s">
        <v>151</v>
      </c>
      <c r="I197" s="23">
        <v>4000</v>
      </c>
      <c r="J197" s="3" t="s">
        <v>3</v>
      </c>
      <c r="K197" s="3" t="s">
        <v>144</v>
      </c>
      <c r="L197" s="3" t="s">
        <v>911</v>
      </c>
      <c r="M197" s="3"/>
    </row>
    <row r="198" spans="1:20" s="4" customFormat="1" ht="72" x14ac:dyDescent="0.55000000000000004">
      <c r="A198" s="7" t="s">
        <v>665</v>
      </c>
      <c r="B198" s="7" t="s">
        <v>665</v>
      </c>
      <c r="C198" s="8">
        <v>1030211</v>
      </c>
      <c r="D198" s="8"/>
      <c r="E198" s="9">
        <v>10129</v>
      </c>
      <c r="F198" s="8" t="s">
        <v>152</v>
      </c>
      <c r="G198" s="12"/>
      <c r="H198" s="8"/>
      <c r="I198" s="22">
        <v>3750</v>
      </c>
      <c r="J198" s="8"/>
      <c r="K198" s="8"/>
      <c r="L198" s="8" t="s">
        <v>911</v>
      </c>
      <c r="M198" s="8" t="s">
        <v>897</v>
      </c>
      <c r="N198" s="10"/>
      <c r="O198" s="10"/>
      <c r="P198" s="10"/>
      <c r="Q198" s="10"/>
      <c r="R198" s="10"/>
      <c r="S198" s="10"/>
      <c r="T198" s="10"/>
    </row>
    <row r="199" spans="1:20" s="10" customFormat="1" ht="72" x14ac:dyDescent="0.55000000000000004">
      <c r="A199" s="5" t="s">
        <v>665</v>
      </c>
      <c r="B199" s="5" t="s">
        <v>665</v>
      </c>
      <c r="C199" s="3">
        <v>1030211</v>
      </c>
      <c r="D199" s="3"/>
      <c r="E199" s="6">
        <v>10129</v>
      </c>
      <c r="F199" s="3" t="s">
        <v>152</v>
      </c>
      <c r="G199" s="6">
        <v>1</v>
      </c>
      <c r="H199" s="3" t="s">
        <v>151</v>
      </c>
      <c r="I199" s="23">
        <v>3750</v>
      </c>
      <c r="J199" s="3" t="s">
        <v>3</v>
      </c>
      <c r="K199" s="3" t="s">
        <v>144</v>
      </c>
      <c r="L199" s="3" t="s">
        <v>911</v>
      </c>
      <c r="M199" s="3"/>
    </row>
    <row r="200" spans="1:20" s="4" customFormat="1" ht="72" x14ac:dyDescent="0.55000000000000004">
      <c r="A200" s="7" t="s">
        <v>665</v>
      </c>
      <c r="B200" s="7" t="s">
        <v>665</v>
      </c>
      <c r="C200" s="8">
        <v>1030299</v>
      </c>
      <c r="D200" s="8"/>
      <c r="E200" s="9">
        <v>10133</v>
      </c>
      <c r="F200" s="8" t="s">
        <v>153</v>
      </c>
      <c r="G200" s="12"/>
      <c r="H200" s="8"/>
      <c r="I200" s="22">
        <v>69000</v>
      </c>
      <c r="J200" s="8"/>
      <c r="K200" s="8"/>
      <c r="L200" s="8" t="s">
        <v>911</v>
      </c>
      <c r="M200" s="8" t="s">
        <v>897</v>
      </c>
      <c r="N200" s="10"/>
      <c r="O200" s="10"/>
      <c r="P200" s="10"/>
      <c r="Q200" s="10"/>
      <c r="R200" s="10"/>
      <c r="S200" s="10"/>
      <c r="T200" s="10"/>
    </row>
    <row r="201" spans="1:20" s="10" customFormat="1" ht="72" x14ac:dyDescent="0.55000000000000004">
      <c r="A201" s="5" t="s">
        <v>665</v>
      </c>
      <c r="B201" s="5" t="s">
        <v>665</v>
      </c>
      <c r="C201" s="3">
        <v>1030299</v>
      </c>
      <c r="D201" s="3"/>
      <c r="E201" s="6">
        <v>10133</v>
      </c>
      <c r="F201" s="3" t="s">
        <v>153</v>
      </c>
      <c r="G201" s="6">
        <v>1</v>
      </c>
      <c r="H201" s="3" t="s">
        <v>154</v>
      </c>
      <c r="I201" s="23">
        <v>69000</v>
      </c>
      <c r="J201" s="3" t="s">
        <v>3</v>
      </c>
      <c r="K201" s="3" t="s">
        <v>155</v>
      </c>
      <c r="L201" s="3" t="s">
        <v>911</v>
      </c>
      <c r="M201" s="3"/>
    </row>
    <row r="202" spans="1:20" s="4" customFormat="1" ht="72" x14ac:dyDescent="0.55000000000000004">
      <c r="A202" s="7" t="s">
        <v>665</v>
      </c>
      <c r="B202" s="7" t="s">
        <v>665</v>
      </c>
      <c r="C202" s="8">
        <v>1030299</v>
      </c>
      <c r="D202" s="8"/>
      <c r="E202" s="9">
        <v>10133</v>
      </c>
      <c r="F202" s="8" t="s">
        <v>153</v>
      </c>
      <c r="G202" s="12"/>
      <c r="H202" s="8"/>
      <c r="I202" s="22">
        <v>34733.379999999997</v>
      </c>
      <c r="J202" s="8"/>
      <c r="K202" s="8"/>
      <c r="L202" s="8" t="s">
        <v>911</v>
      </c>
      <c r="M202" s="8" t="s">
        <v>917</v>
      </c>
      <c r="N202" s="26" t="s">
        <v>928</v>
      </c>
      <c r="O202" s="26" t="s">
        <v>930</v>
      </c>
      <c r="P202" s="10"/>
      <c r="Q202" s="10"/>
      <c r="R202" s="10"/>
      <c r="S202" s="10"/>
      <c r="T202" s="10"/>
    </row>
    <row r="203" spans="1:20" s="10" customFormat="1" ht="72" x14ac:dyDescent="0.55000000000000004">
      <c r="A203" s="5" t="s">
        <v>665</v>
      </c>
      <c r="B203" s="5" t="s">
        <v>665</v>
      </c>
      <c r="C203" s="3">
        <v>1030299</v>
      </c>
      <c r="D203" s="3"/>
      <c r="E203" s="6">
        <v>10133</v>
      </c>
      <c r="F203" s="3" t="s">
        <v>153</v>
      </c>
      <c r="G203" s="6">
        <v>1</v>
      </c>
      <c r="H203" s="3" t="s">
        <v>154</v>
      </c>
      <c r="I203" s="23">
        <v>34733.379999999997</v>
      </c>
      <c r="J203" s="3" t="s">
        <v>3</v>
      </c>
      <c r="K203" s="3" t="s">
        <v>155</v>
      </c>
      <c r="L203" s="3" t="s">
        <v>911</v>
      </c>
      <c r="M203" s="3"/>
      <c r="N203" s="28" t="s">
        <v>928</v>
      </c>
      <c r="O203" s="28" t="s">
        <v>930</v>
      </c>
    </row>
    <row r="204" spans="1:20" s="4" customFormat="1" ht="72" x14ac:dyDescent="0.55000000000000004">
      <c r="A204" s="7" t="s">
        <v>665</v>
      </c>
      <c r="B204" s="7" t="s">
        <v>665</v>
      </c>
      <c r="C204" s="8">
        <v>1030211</v>
      </c>
      <c r="D204" s="8"/>
      <c r="E204" s="9">
        <v>10134</v>
      </c>
      <c r="F204" s="8" t="s">
        <v>156</v>
      </c>
      <c r="G204" s="12"/>
      <c r="H204" s="8"/>
      <c r="I204" s="22">
        <f>31390-21000</f>
        <v>10390</v>
      </c>
      <c r="J204" s="8"/>
      <c r="K204" s="8"/>
      <c r="L204" s="8" t="s">
        <v>911</v>
      </c>
      <c r="M204" s="8" t="s">
        <v>897</v>
      </c>
      <c r="N204" s="10"/>
      <c r="O204" s="10"/>
      <c r="P204" s="10"/>
      <c r="Q204" s="10"/>
      <c r="R204" s="10"/>
      <c r="S204" s="10"/>
      <c r="T204" s="10"/>
    </row>
    <row r="205" spans="1:20" s="10" customFormat="1" ht="72" x14ac:dyDescent="0.55000000000000004">
      <c r="A205" s="5" t="s">
        <v>665</v>
      </c>
      <c r="B205" s="5" t="s">
        <v>665</v>
      </c>
      <c r="C205" s="3">
        <v>1030211</v>
      </c>
      <c r="D205" s="3"/>
      <c r="E205" s="6">
        <v>10134</v>
      </c>
      <c r="F205" s="3" t="s">
        <v>156</v>
      </c>
      <c r="G205" s="6">
        <v>1</v>
      </c>
      <c r="H205" s="3" t="s">
        <v>157</v>
      </c>
      <c r="I205" s="23">
        <f>31390-21000</f>
        <v>10390</v>
      </c>
      <c r="J205" s="3" t="s">
        <v>3</v>
      </c>
      <c r="K205" s="3" t="s">
        <v>144</v>
      </c>
      <c r="L205" s="3" t="s">
        <v>911</v>
      </c>
      <c r="M205" s="3"/>
    </row>
    <row r="206" spans="1:20" s="4" customFormat="1" ht="72" x14ac:dyDescent="0.55000000000000004">
      <c r="A206" s="7" t="s">
        <v>665</v>
      </c>
      <c r="B206" s="7" t="s">
        <v>665</v>
      </c>
      <c r="C206" s="8">
        <v>1030211</v>
      </c>
      <c r="D206" s="8"/>
      <c r="E206" s="9">
        <v>10134</v>
      </c>
      <c r="F206" s="8" t="s">
        <v>156</v>
      </c>
      <c r="G206" s="12"/>
      <c r="H206" s="8"/>
      <c r="I206" s="22">
        <v>6949</v>
      </c>
      <c r="J206" s="8"/>
      <c r="K206" s="8"/>
      <c r="L206" s="8" t="s">
        <v>911</v>
      </c>
      <c r="M206" s="8" t="s">
        <v>917</v>
      </c>
      <c r="N206" s="26" t="s">
        <v>928</v>
      </c>
      <c r="O206" s="26" t="s">
        <v>930</v>
      </c>
      <c r="P206" s="10"/>
      <c r="Q206" s="10"/>
      <c r="R206" s="10"/>
      <c r="S206" s="10"/>
      <c r="T206" s="10"/>
    </row>
    <row r="207" spans="1:20" s="10" customFormat="1" ht="72" x14ac:dyDescent="0.55000000000000004">
      <c r="A207" s="5" t="s">
        <v>665</v>
      </c>
      <c r="B207" s="5" t="s">
        <v>665</v>
      </c>
      <c r="C207" s="3">
        <v>1030211</v>
      </c>
      <c r="D207" s="3"/>
      <c r="E207" s="6">
        <v>10134</v>
      </c>
      <c r="F207" s="3" t="s">
        <v>156</v>
      </c>
      <c r="G207" s="6">
        <v>1</v>
      </c>
      <c r="H207" s="3" t="s">
        <v>157</v>
      </c>
      <c r="I207" s="23">
        <v>6949</v>
      </c>
      <c r="J207" s="3" t="s">
        <v>3</v>
      </c>
      <c r="K207" s="3" t="s">
        <v>144</v>
      </c>
      <c r="L207" s="3" t="s">
        <v>911</v>
      </c>
      <c r="M207" s="3"/>
      <c r="N207" s="28" t="s">
        <v>928</v>
      </c>
      <c r="O207" s="28" t="s">
        <v>930</v>
      </c>
    </row>
    <row r="208" spans="1:20" s="4" customFormat="1" ht="72" x14ac:dyDescent="0.55000000000000004">
      <c r="A208" s="7" t="s">
        <v>665</v>
      </c>
      <c r="B208" s="7" t="s">
        <v>665</v>
      </c>
      <c r="C208" s="8">
        <v>1040102</v>
      </c>
      <c r="D208" s="8"/>
      <c r="E208" s="9">
        <v>10136</v>
      </c>
      <c r="F208" s="8" t="s">
        <v>159</v>
      </c>
      <c r="G208" s="12"/>
      <c r="H208" s="8"/>
      <c r="I208" s="22">
        <v>13000</v>
      </c>
      <c r="J208" s="8"/>
      <c r="K208" s="8"/>
      <c r="L208" s="8" t="s">
        <v>911</v>
      </c>
      <c r="M208" s="8" t="s">
        <v>897</v>
      </c>
      <c r="N208" s="10"/>
      <c r="O208" s="10"/>
      <c r="P208" s="10"/>
      <c r="Q208" s="10"/>
      <c r="R208" s="10"/>
      <c r="S208" s="10"/>
      <c r="T208" s="10"/>
    </row>
    <row r="209" spans="1:20" s="10" customFormat="1" ht="72" x14ac:dyDescent="0.55000000000000004">
      <c r="A209" s="5" t="s">
        <v>665</v>
      </c>
      <c r="B209" s="5" t="s">
        <v>665</v>
      </c>
      <c r="C209" s="3">
        <v>1040102</v>
      </c>
      <c r="D209" s="3"/>
      <c r="E209" s="6">
        <v>10136</v>
      </c>
      <c r="F209" s="3" t="s">
        <v>159</v>
      </c>
      <c r="G209" s="6">
        <v>1</v>
      </c>
      <c r="H209" s="3" t="s">
        <v>147</v>
      </c>
      <c r="I209" s="23">
        <v>13000</v>
      </c>
      <c r="J209" s="3" t="s">
        <v>3</v>
      </c>
      <c r="K209" s="3" t="s">
        <v>144</v>
      </c>
      <c r="L209" s="3" t="s">
        <v>911</v>
      </c>
      <c r="M209" s="3"/>
    </row>
    <row r="210" spans="1:20" s="4" customFormat="1" ht="72" x14ac:dyDescent="0.55000000000000004">
      <c r="A210" s="7" t="s">
        <v>665</v>
      </c>
      <c r="B210" s="7" t="s">
        <v>665</v>
      </c>
      <c r="C210" s="8">
        <v>1040102</v>
      </c>
      <c r="D210" s="8"/>
      <c r="E210" s="9">
        <v>10136</v>
      </c>
      <c r="F210" s="8" t="s">
        <v>159</v>
      </c>
      <c r="G210" s="12"/>
      <c r="H210" s="8"/>
      <c r="I210" s="22">
        <v>6474.2</v>
      </c>
      <c r="J210" s="8"/>
      <c r="K210" s="8"/>
      <c r="L210" s="8" t="s">
        <v>911</v>
      </c>
      <c r="M210" s="8" t="s">
        <v>917</v>
      </c>
      <c r="N210" s="26" t="s">
        <v>928</v>
      </c>
      <c r="O210" s="26" t="s">
        <v>930</v>
      </c>
      <c r="P210" s="10"/>
      <c r="Q210" s="10"/>
      <c r="R210" s="10"/>
      <c r="S210" s="10"/>
      <c r="T210" s="10"/>
    </row>
    <row r="211" spans="1:20" s="10" customFormat="1" ht="72" x14ac:dyDescent="0.55000000000000004">
      <c r="A211" s="5" t="s">
        <v>665</v>
      </c>
      <c r="B211" s="5" t="s">
        <v>665</v>
      </c>
      <c r="C211" s="3">
        <v>1040102</v>
      </c>
      <c r="D211" s="3"/>
      <c r="E211" s="6">
        <v>10136</v>
      </c>
      <c r="F211" s="3" t="s">
        <v>159</v>
      </c>
      <c r="G211" s="6">
        <v>1</v>
      </c>
      <c r="H211" s="3" t="s">
        <v>147</v>
      </c>
      <c r="I211" s="23">
        <v>6474.2</v>
      </c>
      <c r="J211" s="3" t="s">
        <v>3</v>
      </c>
      <c r="K211" s="3" t="s">
        <v>144</v>
      </c>
      <c r="L211" s="3" t="s">
        <v>911</v>
      </c>
      <c r="M211" s="3"/>
      <c r="N211" s="28" t="s">
        <v>928</v>
      </c>
      <c r="O211" s="28" t="s">
        <v>930</v>
      </c>
    </row>
    <row r="212" spans="1:20" s="4" customFormat="1" ht="72" x14ac:dyDescent="0.55000000000000004">
      <c r="A212" s="7" t="s">
        <v>665</v>
      </c>
      <c r="B212" s="7" t="s">
        <v>665</v>
      </c>
      <c r="C212" s="8">
        <v>1040102</v>
      </c>
      <c r="D212" s="8"/>
      <c r="E212" s="9">
        <v>10136</v>
      </c>
      <c r="F212" s="8" t="s">
        <v>159</v>
      </c>
      <c r="G212" s="12"/>
      <c r="H212" s="8"/>
      <c r="I212" s="22">
        <v>4200</v>
      </c>
      <c r="J212" s="8"/>
      <c r="K212" s="8"/>
      <c r="L212" s="8" t="s">
        <v>911</v>
      </c>
      <c r="M212" s="8" t="s">
        <v>888</v>
      </c>
      <c r="N212" s="26" t="s">
        <v>943</v>
      </c>
      <c r="O212" s="10"/>
      <c r="P212" s="10"/>
      <c r="Q212" s="10"/>
      <c r="R212" s="10"/>
      <c r="S212" s="10"/>
      <c r="T212" s="10"/>
    </row>
    <row r="213" spans="1:20" s="10" customFormat="1" ht="72" x14ac:dyDescent="0.55000000000000004">
      <c r="A213" s="5" t="s">
        <v>665</v>
      </c>
      <c r="B213" s="5" t="s">
        <v>665</v>
      </c>
      <c r="C213" s="3">
        <v>1040102</v>
      </c>
      <c r="D213" s="3"/>
      <c r="E213" s="6">
        <v>10136</v>
      </c>
      <c r="F213" s="3" t="s">
        <v>159</v>
      </c>
      <c r="G213" s="6">
        <v>1</v>
      </c>
      <c r="H213" s="3" t="s">
        <v>944</v>
      </c>
      <c r="I213" s="23">
        <v>4200</v>
      </c>
      <c r="J213" s="5" t="s">
        <v>769</v>
      </c>
      <c r="K213" s="3" t="s">
        <v>144</v>
      </c>
      <c r="L213" s="3" t="s">
        <v>911</v>
      </c>
      <c r="M213" s="3"/>
      <c r="N213" s="28" t="s">
        <v>943</v>
      </c>
    </row>
    <row r="214" spans="1:20" s="4" customFormat="1" ht="72" x14ac:dyDescent="0.55000000000000004">
      <c r="A214" s="7" t="s">
        <v>668</v>
      </c>
      <c r="B214" s="7" t="s">
        <v>670</v>
      </c>
      <c r="C214" s="8">
        <v>1030101</v>
      </c>
      <c r="D214" s="8">
        <v>1030101001</v>
      </c>
      <c r="E214" s="9">
        <v>10284</v>
      </c>
      <c r="F214" s="8" t="s">
        <v>340</v>
      </c>
      <c r="G214" s="12"/>
      <c r="H214" s="8"/>
      <c r="I214" s="22">
        <v>37215.29</v>
      </c>
      <c r="J214" s="8"/>
      <c r="K214" s="8"/>
      <c r="L214" s="8" t="s">
        <v>911</v>
      </c>
      <c r="M214" s="8" t="s">
        <v>897</v>
      </c>
      <c r="N214" s="10"/>
      <c r="O214" s="10"/>
      <c r="P214" s="10"/>
      <c r="Q214" s="10"/>
      <c r="R214" s="10"/>
      <c r="S214" s="10"/>
      <c r="T214" s="10"/>
    </row>
    <row r="215" spans="1:20" s="10" customFormat="1" ht="72" x14ac:dyDescent="0.55000000000000004">
      <c r="A215" s="5" t="s">
        <v>668</v>
      </c>
      <c r="B215" s="5" t="s">
        <v>670</v>
      </c>
      <c r="C215" s="3">
        <v>1030101</v>
      </c>
      <c r="D215" s="3">
        <v>1030101001</v>
      </c>
      <c r="E215" s="6">
        <v>10284</v>
      </c>
      <c r="F215" s="3" t="s">
        <v>340</v>
      </c>
      <c r="G215" s="6">
        <v>1</v>
      </c>
      <c r="H215" s="3" t="s">
        <v>341</v>
      </c>
      <c r="I215" s="23">
        <v>28415.29</v>
      </c>
      <c r="J215" s="3" t="s">
        <v>707</v>
      </c>
      <c r="K215" s="3" t="s">
        <v>82</v>
      </c>
      <c r="L215" s="3" t="s">
        <v>911</v>
      </c>
      <c r="M215" s="3"/>
    </row>
    <row r="216" spans="1:20" s="4" customFormat="1" ht="72" x14ac:dyDescent="0.55000000000000004">
      <c r="A216" s="5" t="s">
        <v>668</v>
      </c>
      <c r="B216" s="5" t="s">
        <v>670</v>
      </c>
      <c r="C216" s="3">
        <v>1030101</v>
      </c>
      <c r="D216" s="3">
        <v>1030101001</v>
      </c>
      <c r="E216" s="6">
        <v>10284</v>
      </c>
      <c r="F216" s="3" t="s">
        <v>340</v>
      </c>
      <c r="G216" s="6">
        <v>2</v>
      </c>
      <c r="H216" s="3" t="s">
        <v>342</v>
      </c>
      <c r="I216" s="23">
        <v>4800</v>
      </c>
      <c r="J216" s="3" t="s">
        <v>707</v>
      </c>
      <c r="K216" s="3" t="s">
        <v>82</v>
      </c>
      <c r="L216" s="3" t="s">
        <v>911</v>
      </c>
      <c r="M216" s="3"/>
      <c r="N216" s="10"/>
      <c r="O216" s="10"/>
      <c r="P216" s="10"/>
      <c r="Q216" s="10"/>
      <c r="R216" s="10"/>
      <c r="S216" s="10"/>
      <c r="T216" s="10"/>
    </row>
    <row r="217" spans="1:20" s="10" customFormat="1" ht="72" x14ac:dyDescent="0.55000000000000004">
      <c r="A217" s="5" t="s">
        <v>668</v>
      </c>
      <c r="B217" s="5" t="s">
        <v>670</v>
      </c>
      <c r="C217" s="3">
        <v>1030101</v>
      </c>
      <c r="D217" s="3">
        <v>1030101001</v>
      </c>
      <c r="E217" s="6">
        <v>10284</v>
      </c>
      <c r="F217" s="3" t="s">
        <v>340</v>
      </c>
      <c r="G217" s="6">
        <v>3</v>
      </c>
      <c r="H217" s="3" t="s">
        <v>343</v>
      </c>
      <c r="I217" s="23">
        <v>4000</v>
      </c>
      <c r="J217" s="3" t="s">
        <v>765</v>
      </c>
      <c r="K217" s="3" t="s">
        <v>82</v>
      </c>
      <c r="L217" s="3" t="s">
        <v>911</v>
      </c>
      <c r="M217" s="3"/>
    </row>
    <row r="218" spans="1:20" s="4" customFormat="1" ht="72" x14ac:dyDescent="0.55000000000000004">
      <c r="A218" s="7" t="s">
        <v>668</v>
      </c>
      <c r="B218" s="7" t="s">
        <v>670</v>
      </c>
      <c r="C218" s="8">
        <v>1030101</v>
      </c>
      <c r="D218" s="8">
        <v>1030101002</v>
      </c>
      <c r="E218" s="9">
        <v>10285</v>
      </c>
      <c r="F218" s="8" t="s">
        <v>344</v>
      </c>
      <c r="G218" s="12"/>
      <c r="H218" s="8"/>
      <c r="I218" s="22">
        <v>58000</v>
      </c>
      <c r="J218" s="8"/>
      <c r="K218" s="7"/>
      <c r="L218" s="8" t="s">
        <v>911</v>
      </c>
      <c r="M218" s="8" t="s">
        <v>897</v>
      </c>
      <c r="N218" s="10"/>
      <c r="O218" s="10"/>
      <c r="P218" s="10"/>
      <c r="Q218" s="10"/>
      <c r="R218" s="10"/>
      <c r="S218" s="10"/>
      <c r="T218" s="10"/>
    </row>
    <row r="219" spans="1:20" s="10" customFormat="1" ht="72" x14ac:dyDescent="0.55000000000000004">
      <c r="A219" s="5" t="s">
        <v>668</v>
      </c>
      <c r="B219" s="5" t="s">
        <v>670</v>
      </c>
      <c r="C219" s="3">
        <v>1030101</v>
      </c>
      <c r="D219" s="3">
        <v>1030101002</v>
      </c>
      <c r="E219" s="6">
        <v>10285</v>
      </c>
      <c r="F219" s="3" t="s">
        <v>344</v>
      </c>
      <c r="G219" s="6">
        <v>1</v>
      </c>
      <c r="H219" s="3" t="s">
        <v>345</v>
      </c>
      <c r="I219" s="23">
        <v>58000</v>
      </c>
      <c r="J219" s="3" t="s">
        <v>766</v>
      </c>
      <c r="K219" s="3" t="s">
        <v>82</v>
      </c>
      <c r="L219" s="3" t="s">
        <v>911</v>
      </c>
      <c r="M219" s="3"/>
    </row>
    <row r="220" spans="1:20" s="4" customFormat="1" ht="72" x14ac:dyDescent="0.55000000000000004">
      <c r="A220" s="7" t="s">
        <v>668</v>
      </c>
      <c r="B220" s="7" t="s">
        <v>670</v>
      </c>
      <c r="C220" s="8">
        <v>1030101</v>
      </c>
      <c r="D220" s="8">
        <v>1030101002</v>
      </c>
      <c r="E220" s="9">
        <v>10285</v>
      </c>
      <c r="F220" s="8" t="s">
        <v>344</v>
      </c>
      <c r="G220" s="12"/>
      <c r="H220" s="8"/>
      <c r="I220" s="22">
        <v>11628.68</v>
      </c>
      <c r="J220" s="8"/>
      <c r="K220" s="7"/>
      <c r="L220" s="8" t="s">
        <v>911</v>
      </c>
      <c r="M220" s="8" t="s">
        <v>888</v>
      </c>
      <c r="N220" s="26" t="s">
        <v>943</v>
      </c>
      <c r="O220" s="10"/>
      <c r="P220" s="10"/>
      <c r="Q220" s="10"/>
      <c r="R220" s="10"/>
      <c r="S220" s="10"/>
      <c r="T220" s="10"/>
    </row>
    <row r="221" spans="1:20" s="10" customFormat="1" ht="72" x14ac:dyDescent="0.55000000000000004">
      <c r="A221" s="5" t="s">
        <v>668</v>
      </c>
      <c r="B221" s="5" t="s">
        <v>670</v>
      </c>
      <c r="C221" s="3">
        <v>1030101</v>
      </c>
      <c r="D221" s="3">
        <v>1030101002</v>
      </c>
      <c r="E221" s="6">
        <v>10285</v>
      </c>
      <c r="F221" s="3" t="s">
        <v>344</v>
      </c>
      <c r="G221" s="6">
        <v>1</v>
      </c>
      <c r="H221" s="3" t="s">
        <v>944</v>
      </c>
      <c r="I221" s="23">
        <v>11628.68</v>
      </c>
      <c r="J221" s="5" t="s">
        <v>769</v>
      </c>
      <c r="K221" s="3" t="s">
        <v>82</v>
      </c>
      <c r="L221" s="3" t="s">
        <v>911</v>
      </c>
      <c r="M221" s="3"/>
      <c r="N221" s="28" t="s">
        <v>943</v>
      </c>
    </row>
    <row r="222" spans="1:20" s="4" customFormat="1" ht="72" x14ac:dyDescent="0.55000000000000004">
      <c r="A222" s="7" t="s">
        <v>668</v>
      </c>
      <c r="B222" s="7" t="s">
        <v>670</v>
      </c>
      <c r="C222" s="8">
        <v>1030205</v>
      </c>
      <c r="D222" s="8">
        <v>1030205003</v>
      </c>
      <c r="E222" s="9">
        <v>10286</v>
      </c>
      <c r="F222" s="8" t="s">
        <v>346</v>
      </c>
      <c r="G222" s="12"/>
      <c r="H222" s="8"/>
      <c r="I222" s="22">
        <v>127237.84</v>
      </c>
      <c r="J222" s="8"/>
      <c r="K222" s="8"/>
      <c r="L222" s="8" t="s">
        <v>911</v>
      </c>
      <c r="M222" s="8" t="s">
        <v>897</v>
      </c>
      <c r="N222" s="10"/>
      <c r="O222" s="10"/>
      <c r="P222" s="10"/>
      <c r="Q222" s="10"/>
      <c r="R222" s="10"/>
      <c r="S222" s="10"/>
      <c r="T222" s="10"/>
    </row>
    <row r="223" spans="1:20" s="10" customFormat="1" ht="72" x14ac:dyDescent="0.55000000000000004">
      <c r="A223" s="5" t="s">
        <v>668</v>
      </c>
      <c r="B223" s="5" t="s">
        <v>670</v>
      </c>
      <c r="C223" s="3">
        <v>1030205</v>
      </c>
      <c r="D223" s="3">
        <v>1030205003</v>
      </c>
      <c r="E223" s="6">
        <v>10286</v>
      </c>
      <c r="F223" s="3" t="s">
        <v>346</v>
      </c>
      <c r="G223" s="6">
        <v>1</v>
      </c>
      <c r="H223" s="3" t="s">
        <v>362</v>
      </c>
      <c r="I223" s="23">
        <v>5859.36</v>
      </c>
      <c r="J223" s="3" t="s">
        <v>24</v>
      </c>
      <c r="K223" s="3" t="s">
        <v>82</v>
      </c>
      <c r="L223" s="3" t="s">
        <v>911</v>
      </c>
      <c r="M223" s="3"/>
    </row>
    <row r="224" spans="1:20" s="4" customFormat="1" ht="72" x14ac:dyDescent="0.55000000000000004">
      <c r="A224" s="5" t="s">
        <v>668</v>
      </c>
      <c r="B224" s="5" t="s">
        <v>670</v>
      </c>
      <c r="C224" s="3">
        <v>1030205</v>
      </c>
      <c r="D224" s="3">
        <v>1030205003</v>
      </c>
      <c r="E224" s="6">
        <v>10286</v>
      </c>
      <c r="F224" s="3" t="s">
        <v>346</v>
      </c>
      <c r="G224" s="6">
        <v>2</v>
      </c>
      <c r="H224" s="3" t="s">
        <v>347</v>
      </c>
      <c r="I224" s="23">
        <v>75650.66</v>
      </c>
      <c r="J224" s="3" t="s">
        <v>24</v>
      </c>
      <c r="K224" s="3" t="s">
        <v>82</v>
      </c>
      <c r="L224" s="3" t="s">
        <v>911</v>
      </c>
      <c r="M224" s="3"/>
      <c r="N224" s="10"/>
      <c r="O224" s="10"/>
      <c r="P224" s="10"/>
      <c r="Q224" s="10"/>
      <c r="R224" s="10"/>
      <c r="S224" s="10"/>
      <c r="T224" s="10"/>
    </row>
    <row r="225" spans="1:20" s="10" customFormat="1" ht="72" x14ac:dyDescent="0.55000000000000004">
      <c r="A225" s="5" t="s">
        <v>668</v>
      </c>
      <c r="B225" s="5" t="s">
        <v>670</v>
      </c>
      <c r="C225" s="3">
        <v>1030205</v>
      </c>
      <c r="D225" s="3">
        <v>1030205003</v>
      </c>
      <c r="E225" s="6">
        <v>10286</v>
      </c>
      <c r="F225" s="3" t="s">
        <v>346</v>
      </c>
      <c r="G225" s="6">
        <v>3</v>
      </c>
      <c r="H225" s="3" t="s">
        <v>348</v>
      </c>
      <c r="I225" s="23">
        <v>6260</v>
      </c>
      <c r="J225" s="3" t="s">
        <v>707</v>
      </c>
      <c r="K225" s="3" t="s">
        <v>82</v>
      </c>
      <c r="L225" s="3" t="s">
        <v>911</v>
      </c>
      <c r="M225" s="3"/>
    </row>
    <row r="226" spans="1:20" s="4" customFormat="1" ht="72" x14ac:dyDescent="0.55000000000000004">
      <c r="A226" s="5" t="s">
        <v>668</v>
      </c>
      <c r="B226" s="5" t="s">
        <v>670</v>
      </c>
      <c r="C226" s="3">
        <v>1030205</v>
      </c>
      <c r="D226" s="3">
        <v>1030205003</v>
      </c>
      <c r="E226" s="6">
        <v>10286</v>
      </c>
      <c r="F226" s="3" t="s">
        <v>346</v>
      </c>
      <c r="G226" s="6">
        <v>4</v>
      </c>
      <c r="H226" s="3" t="s">
        <v>349</v>
      </c>
      <c r="I226" s="23">
        <v>4200</v>
      </c>
      <c r="J226" s="3" t="s">
        <v>767</v>
      </c>
      <c r="K226" s="3" t="s">
        <v>82</v>
      </c>
      <c r="L226" s="3" t="s">
        <v>911</v>
      </c>
      <c r="M226" s="3"/>
      <c r="N226" s="10"/>
      <c r="O226" s="10"/>
      <c r="P226" s="10"/>
      <c r="Q226" s="10"/>
      <c r="R226" s="10"/>
      <c r="S226" s="10"/>
      <c r="T226" s="10"/>
    </row>
    <row r="227" spans="1:20" s="10" customFormat="1" ht="72" x14ac:dyDescent="0.55000000000000004">
      <c r="A227" s="5" t="s">
        <v>668</v>
      </c>
      <c r="B227" s="5" t="s">
        <v>670</v>
      </c>
      <c r="C227" s="3">
        <v>1030205</v>
      </c>
      <c r="D227" s="3">
        <v>1030205003</v>
      </c>
      <c r="E227" s="6">
        <v>10286</v>
      </c>
      <c r="F227" s="3" t="s">
        <v>346</v>
      </c>
      <c r="G227" s="6">
        <v>5</v>
      </c>
      <c r="H227" s="3" t="s">
        <v>350</v>
      </c>
      <c r="I227" s="23">
        <v>12000</v>
      </c>
      <c r="J227" s="3" t="s">
        <v>765</v>
      </c>
      <c r="K227" s="3" t="s">
        <v>82</v>
      </c>
      <c r="L227" s="3" t="s">
        <v>911</v>
      </c>
      <c r="M227" s="3"/>
    </row>
    <row r="228" spans="1:20" s="4" customFormat="1" ht="72" x14ac:dyDescent="0.55000000000000004">
      <c r="A228" s="5" t="s">
        <v>668</v>
      </c>
      <c r="B228" s="5" t="s">
        <v>670</v>
      </c>
      <c r="C228" s="3">
        <v>1030205</v>
      </c>
      <c r="D228" s="3">
        <v>1030205003</v>
      </c>
      <c r="E228" s="6">
        <v>10286</v>
      </c>
      <c r="F228" s="3" t="s">
        <v>346</v>
      </c>
      <c r="G228" s="6">
        <v>6</v>
      </c>
      <c r="H228" s="3" t="s">
        <v>351</v>
      </c>
      <c r="I228" s="23">
        <v>7031.5</v>
      </c>
      <c r="J228" s="3" t="s">
        <v>768</v>
      </c>
      <c r="K228" s="3" t="s">
        <v>82</v>
      </c>
      <c r="L228" s="3" t="s">
        <v>911</v>
      </c>
      <c r="M228" s="3"/>
      <c r="N228" s="10"/>
      <c r="O228" s="10"/>
      <c r="P228" s="10"/>
      <c r="Q228" s="10"/>
      <c r="R228" s="10"/>
      <c r="S228" s="10"/>
      <c r="T228" s="10"/>
    </row>
    <row r="229" spans="1:20" s="10" customFormat="1" ht="72" x14ac:dyDescent="0.55000000000000004">
      <c r="A229" s="5" t="s">
        <v>668</v>
      </c>
      <c r="B229" s="5" t="s">
        <v>670</v>
      </c>
      <c r="C229" s="3">
        <v>1030205</v>
      </c>
      <c r="D229" s="3">
        <v>1030205003</v>
      </c>
      <c r="E229" s="6">
        <v>10286</v>
      </c>
      <c r="F229" s="3" t="s">
        <v>346</v>
      </c>
      <c r="G229" s="6">
        <v>7</v>
      </c>
      <c r="H229" s="3" t="s">
        <v>352</v>
      </c>
      <c r="I229" s="23">
        <v>2504</v>
      </c>
      <c r="J229" s="3" t="s">
        <v>769</v>
      </c>
      <c r="K229" s="3" t="s">
        <v>82</v>
      </c>
      <c r="L229" s="3" t="s">
        <v>911</v>
      </c>
      <c r="M229" s="3"/>
    </row>
    <row r="230" spans="1:20" s="4" customFormat="1" ht="72" x14ac:dyDescent="0.55000000000000004">
      <c r="A230" s="5" t="s">
        <v>668</v>
      </c>
      <c r="B230" s="5" t="s">
        <v>670</v>
      </c>
      <c r="C230" s="3">
        <v>1030205</v>
      </c>
      <c r="D230" s="3">
        <v>1030205003</v>
      </c>
      <c r="E230" s="6">
        <v>10286</v>
      </c>
      <c r="F230" s="3" t="s">
        <v>346</v>
      </c>
      <c r="G230" s="6">
        <v>8</v>
      </c>
      <c r="H230" s="3" t="s">
        <v>353</v>
      </c>
      <c r="I230" s="23">
        <v>688.6</v>
      </c>
      <c r="J230" s="3" t="s">
        <v>770</v>
      </c>
      <c r="K230" s="3" t="s">
        <v>82</v>
      </c>
      <c r="L230" s="3" t="s">
        <v>911</v>
      </c>
      <c r="M230" s="3"/>
      <c r="N230" s="10"/>
      <c r="O230" s="10"/>
      <c r="P230" s="10"/>
      <c r="Q230" s="10"/>
      <c r="R230" s="10"/>
      <c r="S230" s="10"/>
      <c r="T230" s="10"/>
    </row>
    <row r="231" spans="1:20" s="10" customFormat="1" ht="72" x14ac:dyDescent="0.55000000000000004">
      <c r="A231" s="5" t="s">
        <v>668</v>
      </c>
      <c r="B231" s="5" t="s">
        <v>670</v>
      </c>
      <c r="C231" s="3">
        <v>1030205</v>
      </c>
      <c r="D231" s="3">
        <v>1030205003</v>
      </c>
      <c r="E231" s="6">
        <v>10286</v>
      </c>
      <c r="F231" s="3" t="s">
        <v>346</v>
      </c>
      <c r="G231" s="6">
        <v>9</v>
      </c>
      <c r="H231" s="3" t="s">
        <v>354</v>
      </c>
      <c r="I231" s="23">
        <v>106.42</v>
      </c>
      <c r="J231" s="3" t="s">
        <v>771</v>
      </c>
      <c r="K231" s="3" t="s">
        <v>82</v>
      </c>
      <c r="L231" s="3" t="s">
        <v>911</v>
      </c>
      <c r="M231" s="3"/>
    </row>
    <row r="232" spans="1:20" s="4" customFormat="1" ht="72" x14ac:dyDescent="0.55000000000000004">
      <c r="A232" s="5" t="s">
        <v>668</v>
      </c>
      <c r="B232" s="5" t="s">
        <v>670</v>
      </c>
      <c r="C232" s="3">
        <v>1030205</v>
      </c>
      <c r="D232" s="3">
        <v>1030205003</v>
      </c>
      <c r="E232" s="6">
        <v>10286</v>
      </c>
      <c r="F232" s="3" t="s">
        <v>346</v>
      </c>
      <c r="G232" s="6">
        <v>10</v>
      </c>
      <c r="H232" s="3" t="s">
        <v>355</v>
      </c>
      <c r="I232" s="23">
        <v>650</v>
      </c>
      <c r="J232" s="3" t="s">
        <v>769</v>
      </c>
      <c r="K232" s="3" t="s">
        <v>82</v>
      </c>
      <c r="L232" s="3" t="s">
        <v>911</v>
      </c>
      <c r="M232" s="3"/>
      <c r="N232" s="10"/>
      <c r="O232" s="10"/>
      <c r="P232" s="10"/>
      <c r="Q232" s="10"/>
      <c r="R232" s="10"/>
      <c r="S232" s="10"/>
      <c r="T232" s="10"/>
    </row>
    <row r="233" spans="1:20" s="10" customFormat="1" ht="72" x14ac:dyDescent="0.55000000000000004">
      <c r="A233" s="5" t="s">
        <v>668</v>
      </c>
      <c r="B233" s="5" t="s">
        <v>670</v>
      </c>
      <c r="C233" s="3">
        <v>1030205</v>
      </c>
      <c r="D233" s="3">
        <v>1030205003</v>
      </c>
      <c r="E233" s="6">
        <v>10286</v>
      </c>
      <c r="F233" s="3" t="s">
        <v>346</v>
      </c>
      <c r="G233" s="6">
        <v>11</v>
      </c>
      <c r="H233" s="3" t="s">
        <v>356</v>
      </c>
      <c r="I233" s="23">
        <v>5000</v>
      </c>
      <c r="J233" s="3" t="s">
        <v>765</v>
      </c>
      <c r="K233" s="3" t="s">
        <v>82</v>
      </c>
      <c r="L233" s="3" t="s">
        <v>911</v>
      </c>
      <c r="M233" s="3"/>
    </row>
    <row r="234" spans="1:20" s="4" customFormat="1" ht="72" x14ac:dyDescent="0.55000000000000004">
      <c r="A234" s="5" t="s">
        <v>668</v>
      </c>
      <c r="B234" s="5" t="s">
        <v>670</v>
      </c>
      <c r="C234" s="3">
        <v>1030205</v>
      </c>
      <c r="D234" s="3">
        <v>1030205003</v>
      </c>
      <c r="E234" s="6">
        <v>10286</v>
      </c>
      <c r="F234" s="3" t="s">
        <v>346</v>
      </c>
      <c r="G234" s="6">
        <v>12</v>
      </c>
      <c r="H234" s="3" t="s">
        <v>357</v>
      </c>
      <c r="I234" s="23">
        <v>899.95</v>
      </c>
      <c r="J234" s="3" t="s">
        <v>707</v>
      </c>
      <c r="K234" s="3" t="s">
        <v>82</v>
      </c>
      <c r="L234" s="3" t="s">
        <v>911</v>
      </c>
      <c r="M234" s="3"/>
      <c r="N234" s="10"/>
      <c r="O234" s="10"/>
      <c r="P234" s="10"/>
      <c r="Q234" s="10"/>
      <c r="R234" s="10"/>
      <c r="S234" s="10"/>
      <c r="T234" s="10"/>
    </row>
    <row r="235" spans="1:20" s="10" customFormat="1" ht="72" x14ac:dyDescent="0.55000000000000004">
      <c r="A235" s="5" t="s">
        <v>668</v>
      </c>
      <c r="B235" s="5" t="s">
        <v>670</v>
      </c>
      <c r="C235" s="3">
        <v>1030205</v>
      </c>
      <c r="D235" s="3">
        <v>1030205003</v>
      </c>
      <c r="E235" s="6">
        <v>10286</v>
      </c>
      <c r="F235" s="3" t="s">
        <v>346</v>
      </c>
      <c r="G235" s="6">
        <v>13</v>
      </c>
      <c r="H235" s="3" t="s">
        <v>359</v>
      </c>
      <c r="I235" s="23">
        <v>359.98</v>
      </c>
      <c r="J235" s="3" t="s">
        <v>707</v>
      </c>
      <c r="K235" s="3" t="s">
        <v>82</v>
      </c>
      <c r="L235" s="3" t="s">
        <v>911</v>
      </c>
      <c r="M235" s="3"/>
    </row>
    <row r="236" spans="1:20" s="4" customFormat="1" ht="72" x14ac:dyDescent="0.55000000000000004">
      <c r="A236" s="5" t="s">
        <v>668</v>
      </c>
      <c r="B236" s="5" t="s">
        <v>670</v>
      </c>
      <c r="C236" s="3">
        <v>1030205</v>
      </c>
      <c r="D236" s="3">
        <v>1030205003</v>
      </c>
      <c r="E236" s="6">
        <v>10286</v>
      </c>
      <c r="F236" s="3" t="s">
        <v>346</v>
      </c>
      <c r="G236" s="6">
        <v>14</v>
      </c>
      <c r="H236" s="3" t="s">
        <v>360</v>
      </c>
      <c r="I236" s="23">
        <v>339.98</v>
      </c>
      <c r="J236" s="3" t="s">
        <v>708</v>
      </c>
      <c r="K236" s="5" t="s">
        <v>82</v>
      </c>
      <c r="L236" s="3" t="s">
        <v>911</v>
      </c>
      <c r="M236" s="3"/>
      <c r="N236" s="10"/>
      <c r="O236" s="10"/>
      <c r="P236" s="10"/>
      <c r="Q236" s="10"/>
      <c r="R236" s="10"/>
      <c r="S236" s="10"/>
      <c r="T236" s="10"/>
    </row>
    <row r="237" spans="1:20" s="10" customFormat="1" ht="72" x14ac:dyDescent="0.55000000000000004">
      <c r="A237" s="5" t="s">
        <v>668</v>
      </c>
      <c r="B237" s="5" t="s">
        <v>670</v>
      </c>
      <c r="C237" s="3">
        <v>1030205</v>
      </c>
      <c r="D237" s="3">
        <v>1030205003</v>
      </c>
      <c r="E237" s="6">
        <v>10286</v>
      </c>
      <c r="F237" s="3" t="s">
        <v>346</v>
      </c>
      <c r="G237" s="6">
        <v>15</v>
      </c>
      <c r="H237" s="3" t="s">
        <v>772</v>
      </c>
      <c r="I237" s="23">
        <v>5000</v>
      </c>
      <c r="J237" s="3" t="s">
        <v>717</v>
      </c>
      <c r="K237" s="3" t="s">
        <v>82</v>
      </c>
      <c r="L237" s="3" t="s">
        <v>911</v>
      </c>
      <c r="M237" s="3"/>
    </row>
    <row r="238" spans="1:20" s="4" customFormat="1" ht="72" x14ac:dyDescent="0.55000000000000004">
      <c r="A238" s="5" t="s">
        <v>668</v>
      </c>
      <c r="B238" s="5" t="s">
        <v>670</v>
      </c>
      <c r="C238" s="3">
        <v>1030205</v>
      </c>
      <c r="D238" s="3">
        <v>1030205003</v>
      </c>
      <c r="E238" s="6">
        <v>10286</v>
      </c>
      <c r="F238" s="3" t="s">
        <v>346</v>
      </c>
      <c r="G238" s="6">
        <v>16</v>
      </c>
      <c r="H238" s="3" t="s">
        <v>773</v>
      </c>
      <c r="I238" s="23">
        <v>687.39</v>
      </c>
      <c r="J238" s="3" t="s">
        <v>774</v>
      </c>
      <c r="K238" s="3" t="s">
        <v>82</v>
      </c>
      <c r="L238" s="3" t="s">
        <v>911</v>
      </c>
      <c r="M238" s="3"/>
      <c r="N238" s="10"/>
      <c r="O238" s="10"/>
      <c r="P238" s="10"/>
      <c r="Q238" s="10"/>
      <c r="R238" s="10"/>
      <c r="S238" s="10"/>
      <c r="T238" s="10"/>
    </row>
    <row r="239" spans="1:20" s="10" customFormat="1" ht="72" x14ac:dyDescent="0.55000000000000004">
      <c r="A239" s="7" t="s">
        <v>668</v>
      </c>
      <c r="B239" s="7" t="s">
        <v>670</v>
      </c>
      <c r="C239" s="8">
        <v>1030205</v>
      </c>
      <c r="D239" s="3">
        <v>1030205003</v>
      </c>
      <c r="E239" s="9">
        <v>10286</v>
      </c>
      <c r="F239" s="8" t="s">
        <v>346</v>
      </c>
      <c r="G239" s="12"/>
      <c r="H239" s="8"/>
      <c r="I239" s="22">
        <v>69.05</v>
      </c>
      <c r="J239" s="8"/>
      <c r="K239" s="8"/>
      <c r="L239" s="8" t="s">
        <v>911</v>
      </c>
      <c r="M239" s="8" t="s">
        <v>888</v>
      </c>
    </row>
    <row r="240" spans="1:20" s="4" customFormat="1" ht="72" x14ac:dyDescent="0.55000000000000004">
      <c r="A240" s="5" t="s">
        <v>668</v>
      </c>
      <c r="B240" s="5" t="s">
        <v>670</v>
      </c>
      <c r="C240" s="3">
        <v>1030205</v>
      </c>
      <c r="D240" s="3">
        <v>1030205003</v>
      </c>
      <c r="E240" s="6">
        <v>10286</v>
      </c>
      <c r="F240" s="8" t="s">
        <v>346</v>
      </c>
      <c r="G240" s="6">
        <v>1</v>
      </c>
      <c r="H240" s="3" t="s">
        <v>894</v>
      </c>
      <c r="I240" s="23">
        <v>69.05</v>
      </c>
      <c r="J240" s="3" t="s">
        <v>24</v>
      </c>
      <c r="K240" s="3" t="s">
        <v>82</v>
      </c>
      <c r="L240" s="3" t="s">
        <v>911</v>
      </c>
      <c r="M240" s="3" t="s">
        <v>675</v>
      </c>
      <c r="N240" s="10"/>
      <c r="O240" s="10"/>
      <c r="P240" s="10"/>
      <c r="Q240" s="10"/>
      <c r="R240" s="10"/>
      <c r="S240" s="10"/>
      <c r="T240" s="10"/>
    </row>
    <row r="241" spans="1:20" s="10" customFormat="1" ht="72" x14ac:dyDescent="0.55000000000000004">
      <c r="A241" s="7" t="s">
        <v>668</v>
      </c>
      <c r="B241" s="7" t="s">
        <v>670</v>
      </c>
      <c r="C241" s="8">
        <v>1030213</v>
      </c>
      <c r="D241" s="8">
        <v>1030213004</v>
      </c>
      <c r="E241" s="9">
        <v>10287</v>
      </c>
      <c r="F241" s="8" t="s">
        <v>363</v>
      </c>
      <c r="G241" s="12"/>
      <c r="H241" s="8"/>
      <c r="I241" s="22">
        <v>7837.74</v>
      </c>
      <c r="J241" s="8"/>
      <c r="K241" s="8"/>
      <c r="L241" s="8" t="s">
        <v>911</v>
      </c>
      <c r="M241" s="8" t="s">
        <v>897</v>
      </c>
    </row>
    <row r="242" spans="1:20" s="4" customFormat="1" ht="72" x14ac:dyDescent="0.55000000000000004">
      <c r="A242" s="5" t="s">
        <v>668</v>
      </c>
      <c r="B242" s="5" t="s">
        <v>670</v>
      </c>
      <c r="C242" s="3">
        <v>1030213</v>
      </c>
      <c r="D242" s="3">
        <v>1030213004</v>
      </c>
      <c r="E242" s="6">
        <v>10287</v>
      </c>
      <c r="F242" s="3" t="s">
        <v>363</v>
      </c>
      <c r="G242" s="6">
        <v>1</v>
      </c>
      <c r="H242" s="3" t="s">
        <v>364</v>
      </c>
      <c r="I242" s="23">
        <v>7837.74</v>
      </c>
      <c r="J242" s="3" t="s">
        <v>24</v>
      </c>
      <c r="K242" s="3" t="s">
        <v>82</v>
      </c>
      <c r="L242" s="3" t="s">
        <v>911</v>
      </c>
      <c r="M242" s="3"/>
      <c r="N242" s="10"/>
      <c r="O242" s="10"/>
      <c r="P242" s="10"/>
      <c r="Q242" s="10"/>
      <c r="R242" s="10"/>
      <c r="S242" s="10"/>
      <c r="T242" s="10"/>
    </row>
    <row r="243" spans="1:20" s="10" customFormat="1" ht="72" x14ac:dyDescent="0.55000000000000004">
      <c r="A243" s="7" t="s">
        <v>668</v>
      </c>
      <c r="B243" s="7" t="s">
        <v>670</v>
      </c>
      <c r="C243" s="8">
        <v>1030213</v>
      </c>
      <c r="D243" s="8"/>
      <c r="E243" s="9">
        <v>10287</v>
      </c>
      <c r="F243" s="8" t="s">
        <v>363</v>
      </c>
      <c r="G243" s="12"/>
      <c r="H243" s="8"/>
      <c r="I243" s="22">
        <f>38.26+38.4</f>
        <v>76.66</v>
      </c>
      <c r="J243" s="8"/>
      <c r="K243" s="8"/>
      <c r="L243" s="8" t="s">
        <v>911</v>
      </c>
      <c r="M243" s="8" t="s">
        <v>888</v>
      </c>
      <c r="N243" s="26" t="s">
        <v>943</v>
      </c>
    </row>
    <row r="244" spans="1:20" s="4" customFormat="1" ht="72" x14ac:dyDescent="0.55000000000000004">
      <c r="A244" s="5" t="s">
        <v>668</v>
      </c>
      <c r="B244" s="5" t="s">
        <v>670</v>
      </c>
      <c r="C244" s="3">
        <v>1030213</v>
      </c>
      <c r="D244" s="3"/>
      <c r="E244" s="6">
        <v>10287</v>
      </c>
      <c r="F244" s="8" t="s">
        <v>363</v>
      </c>
      <c r="G244" s="6">
        <v>1</v>
      </c>
      <c r="H244" s="3" t="s">
        <v>889</v>
      </c>
      <c r="I244" s="23">
        <v>38.26</v>
      </c>
      <c r="J244" s="3" t="s">
        <v>24</v>
      </c>
      <c r="K244" s="3" t="s">
        <v>82</v>
      </c>
      <c r="L244" s="3" t="s">
        <v>911</v>
      </c>
      <c r="M244" s="3" t="s">
        <v>675</v>
      </c>
      <c r="N244" s="10"/>
      <c r="O244" s="10"/>
      <c r="P244" s="10"/>
      <c r="Q244" s="10"/>
      <c r="R244" s="10"/>
      <c r="S244" s="10"/>
      <c r="T244" s="10"/>
    </row>
    <row r="245" spans="1:20" s="4" customFormat="1" ht="72" x14ac:dyDescent="0.55000000000000004">
      <c r="A245" s="5" t="s">
        <v>668</v>
      </c>
      <c r="B245" s="5" t="s">
        <v>670</v>
      </c>
      <c r="C245" s="3">
        <v>1030213</v>
      </c>
      <c r="D245" s="3"/>
      <c r="E245" s="6">
        <v>10287</v>
      </c>
      <c r="F245" s="8" t="s">
        <v>363</v>
      </c>
      <c r="G245" s="6">
        <v>2</v>
      </c>
      <c r="H245" s="3" t="s">
        <v>948</v>
      </c>
      <c r="I245" s="23">
        <v>38.4</v>
      </c>
      <c r="J245" s="5" t="s">
        <v>769</v>
      </c>
      <c r="K245" s="3" t="s">
        <v>82</v>
      </c>
      <c r="L245" s="3" t="s">
        <v>911</v>
      </c>
      <c r="M245" s="3" t="s">
        <v>675</v>
      </c>
      <c r="N245" s="28" t="s">
        <v>943</v>
      </c>
      <c r="O245" s="10"/>
      <c r="P245" s="10"/>
      <c r="Q245" s="10"/>
      <c r="R245" s="10"/>
      <c r="S245" s="10"/>
      <c r="T245" s="10"/>
    </row>
    <row r="246" spans="1:20" s="10" customFormat="1" ht="72" x14ac:dyDescent="0.55000000000000004">
      <c r="A246" s="7" t="s">
        <v>668</v>
      </c>
      <c r="B246" s="7" t="s">
        <v>670</v>
      </c>
      <c r="C246" s="8">
        <v>1030219</v>
      </c>
      <c r="D246" s="8">
        <v>1030219007</v>
      </c>
      <c r="E246" s="9">
        <v>10288</v>
      </c>
      <c r="F246" s="8" t="s">
        <v>365</v>
      </c>
      <c r="G246" s="12"/>
      <c r="H246" s="8"/>
      <c r="I246" s="22">
        <v>15400</v>
      </c>
      <c r="J246" s="8"/>
      <c r="K246" s="7"/>
      <c r="L246" s="8" t="s">
        <v>911</v>
      </c>
      <c r="M246" s="8" t="s">
        <v>897</v>
      </c>
    </row>
    <row r="247" spans="1:20" s="4" customFormat="1" ht="72" x14ac:dyDescent="0.55000000000000004">
      <c r="A247" s="5" t="s">
        <v>668</v>
      </c>
      <c r="B247" s="5" t="s">
        <v>670</v>
      </c>
      <c r="C247" s="3">
        <v>1030219</v>
      </c>
      <c r="D247" s="3">
        <v>1030219007</v>
      </c>
      <c r="E247" s="6">
        <v>10288</v>
      </c>
      <c r="F247" s="3" t="s">
        <v>365</v>
      </c>
      <c r="G247" s="6">
        <v>1</v>
      </c>
      <c r="H247" s="3" t="s">
        <v>366</v>
      </c>
      <c r="I247" s="23">
        <v>15400</v>
      </c>
      <c r="J247" s="3" t="s">
        <v>708</v>
      </c>
      <c r="K247" s="3" t="s">
        <v>367</v>
      </c>
      <c r="L247" s="3" t="s">
        <v>911</v>
      </c>
      <c r="M247" s="3"/>
      <c r="N247" s="10"/>
      <c r="O247" s="10"/>
      <c r="P247" s="10"/>
      <c r="Q247" s="10"/>
      <c r="R247" s="10"/>
      <c r="S247" s="10"/>
      <c r="T247" s="10"/>
    </row>
    <row r="248" spans="1:20" s="10" customFormat="1" ht="72" x14ac:dyDescent="0.55000000000000004">
      <c r="A248" s="7" t="s">
        <v>668</v>
      </c>
      <c r="B248" s="7" t="s">
        <v>670</v>
      </c>
      <c r="C248" s="8">
        <v>1030205</v>
      </c>
      <c r="D248" s="8">
        <v>1030205003</v>
      </c>
      <c r="E248" s="9">
        <v>10289</v>
      </c>
      <c r="F248" s="8" t="s">
        <v>368</v>
      </c>
      <c r="G248" s="12"/>
      <c r="H248" s="8"/>
      <c r="I248" s="22">
        <v>196079.32</v>
      </c>
      <c r="J248" s="8"/>
      <c r="K248" s="16"/>
      <c r="L248" s="8" t="s">
        <v>911</v>
      </c>
      <c r="M248" s="8" t="s">
        <v>897</v>
      </c>
    </row>
    <row r="249" spans="1:20" s="4" customFormat="1" ht="72" x14ac:dyDescent="0.55000000000000004">
      <c r="A249" s="5" t="s">
        <v>668</v>
      </c>
      <c r="B249" s="5" t="s">
        <v>670</v>
      </c>
      <c r="C249" s="3">
        <v>1030205</v>
      </c>
      <c r="D249" s="3">
        <v>1030205003</v>
      </c>
      <c r="E249" s="6">
        <v>10289</v>
      </c>
      <c r="F249" s="3" t="s">
        <v>368</v>
      </c>
      <c r="G249" s="6">
        <v>1</v>
      </c>
      <c r="H249" s="3" t="s">
        <v>369</v>
      </c>
      <c r="I249" s="23">
        <v>62855.32</v>
      </c>
      <c r="J249" s="3" t="s">
        <v>775</v>
      </c>
      <c r="K249" s="3" t="s">
        <v>82</v>
      </c>
      <c r="L249" s="3" t="s">
        <v>911</v>
      </c>
      <c r="M249" s="3"/>
      <c r="N249" s="10"/>
      <c r="O249" s="10"/>
      <c r="P249" s="10"/>
      <c r="Q249" s="10"/>
      <c r="R249" s="10"/>
      <c r="S249" s="10"/>
      <c r="T249" s="10"/>
    </row>
    <row r="250" spans="1:20" s="10" customFormat="1" ht="72" x14ac:dyDescent="0.55000000000000004">
      <c r="A250" s="5" t="s">
        <v>668</v>
      </c>
      <c r="B250" s="5" t="s">
        <v>670</v>
      </c>
      <c r="C250" s="3">
        <v>1030205</v>
      </c>
      <c r="D250" s="3">
        <v>1030205003</v>
      </c>
      <c r="E250" s="6">
        <v>10289</v>
      </c>
      <c r="F250" s="3" t="s">
        <v>368</v>
      </c>
      <c r="G250" s="6">
        <v>2</v>
      </c>
      <c r="H250" s="3" t="s">
        <v>370</v>
      </c>
      <c r="I250" s="23">
        <v>133224</v>
      </c>
      <c r="J250" s="3" t="s">
        <v>707</v>
      </c>
      <c r="K250" s="3" t="s">
        <v>82</v>
      </c>
      <c r="L250" s="3" t="s">
        <v>911</v>
      </c>
      <c r="M250" s="3"/>
    </row>
    <row r="251" spans="1:20" s="4" customFormat="1" ht="72" x14ac:dyDescent="0.55000000000000004">
      <c r="A251" s="7" t="s">
        <v>668</v>
      </c>
      <c r="B251" s="7" t="s">
        <v>670</v>
      </c>
      <c r="C251" s="8">
        <v>1030209</v>
      </c>
      <c r="D251" s="8">
        <v>1030209003</v>
      </c>
      <c r="E251" s="9">
        <v>10293</v>
      </c>
      <c r="F251" s="8" t="s">
        <v>372</v>
      </c>
      <c r="G251" s="12"/>
      <c r="H251" s="8"/>
      <c r="I251" s="22">
        <v>1000</v>
      </c>
      <c r="J251" s="8"/>
      <c r="K251" s="8"/>
      <c r="L251" s="8" t="s">
        <v>911</v>
      </c>
      <c r="M251" s="8" t="s">
        <v>897</v>
      </c>
      <c r="N251" s="10"/>
      <c r="O251" s="10"/>
      <c r="P251" s="10"/>
      <c r="Q251" s="10"/>
      <c r="R251" s="10"/>
      <c r="S251" s="10"/>
      <c r="T251" s="10"/>
    </row>
    <row r="252" spans="1:20" s="10" customFormat="1" ht="72" x14ac:dyDescent="0.55000000000000004">
      <c r="A252" s="5" t="s">
        <v>668</v>
      </c>
      <c r="B252" s="5" t="s">
        <v>670</v>
      </c>
      <c r="C252" s="3">
        <v>1030209</v>
      </c>
      <c r="D252" s="3">
        <v>1030209003</v>
      </c>
      <c r="E252" s="6">
        <v>10293</v>
      </c>
      <c r="F252" s="3" t="s">
        <v>372</v>
      </c>
      <c r="G252" s="6">
        <v>1</v>
      </c>
      <c r="H252" s="3" t="s">
        <v>373</v>
      </c>
      <c r="I252" s="23">
        <v>1000</v>
      </c>
      <c r="J252" s="3" t="s">
        <v>776</v>
      </c>
      <c r="K252" s="3" t="s">
        <v>367</v>
      </c>
      <c r="L252" s="3" t="s">
        <v>911</v>
      </c>
      <c r="M252" s="3"/>
    </row>
    <row r="253" spans="1:20" s="4" customFormat="1" ht="72" x14ac:dyDescent="0.55000000000000004">
      <c r="A253" s="7" t="s">
        <v>668</v>
      </c>
      <c r="B253" s="7" t="s">
        <v>670</v>
      </c>
      <c r="C253" s="8">
        <v>1040102</v>
      </c>
      <c r="D253" s="8">
        <v>1040102008</v>
      </c>
      <c r="E253" s="9">
        <v>10339</v>
      </c>
      <c r="F253" s="8" t="s">
        <v>422</v>
      </c>
      <c r="G253" s="12"/>
      <c r="H253" s="8"/>
      <c r="I253" s="22">
        <v>122000</v>
      </c>
      <c r="J253" s="8"/>
      <c r="K253" s="8"/>
      <c r="L253" s="8" t="s">
        <v>911</v>
      </c>
      <c r="M253" s="8" t="s">
        <v>897</v>
      </c>
      <c r="N253" s="10"/>
      <c r="O253" s="10"/>
      <c r="P253" s="10"/>
      <c r="Q253" s="10"/>
      <c r="R253" s="10"/>
      <c r="S253" s="10"/>
      <c r="T253" s="10"/>
    </row>
    <row r="254" spans="1:20" s="4" customFormat="1" ht="72" x14ac:dyDescent="0.55000000000000004">
      <c r="A254" s="5" t="s">
        <v>668</v>
      </c>
      <c r="B254" s="5" t="s">
        <v>670</v>
      </c>
      <c r="C254" s="3">
        <v>1040102</v>
      </c>
      <c r="D254" s="3">
        <v>1040102008</v>
      </c>
      <c r="E254" s="6">
        <v>10339</v>
      </c>
      <c r="F254" s="3" t="s">
        <v>422</v>
      </c>
      <c r="G254" s="6">
        <v>1</v>
      </c>
      <c r="H254" s="3" t="s">
        <v>423</v>
      </c>
      <c r="I254" s="23">
        <v>122000</v>
      </c>
      <c r="J254" s="3" t="s">
        <v>708</v>
      </c>
      <c r="K254" s="3" t="s">
        <v>82</v>
      </c>
      <c r="L254" s="3" t="s">
        <v>911</v>
      </c>
      <c r="M254" s="3"/>
      <c r="N254" s="10"/>
      <c r="O254" s="10"/>
      <c r="P254" s="10"/>
      <c r="Q254" s="10"/>
      <c r="R254" s="10"/>
      <c r="S254" s="10"/>
      <c r="T254" s="10"/>
    </row>
    <row r="255" spans="1:20" s="10" customFormat="1" ht="72" x14ac:dyDescent="0.55000000000000004">
      <c r="A255" s="7" t="s">
        <v>668</v>
      </c>
      <c r="B255" s="7" t="s">
        <v>670</v>
      </c>
      <c r="C255" s="8">
        <v>1030299</v>
      </c>
      <c r="D255" s="8">
        <v>1030299003</v>
      </c>
      <c r="E255" s="9">
        <v>10340</v>
      </c>
      <c r="F255" s="8" t="s">
        <v>424</v>
      </c>
      <c r="G255" s="12"/>
      <c r="H255" s="8"/>
      <c r="I255" s="22">
        <v>3650</v>
      </c>
      <c r="J255" s="8"/>
      <c r="K255" s="8"/>
      <c r="L255" s="8" t="s">
        <v>911</v>
      </c>
      <c r="M255" s="8" t="s">
        <v>897</v>
      </c>
    </row>
    <row r="256" spans="1:20" s="4" customFormat="1" ht="72" x14ac:dyDescent="0.55000000000000004">
      <c r="A256" s="5" t="s">
        <v>668</v>
      </c>
      <c r="B256" s="5" t="s">
        <v>670</v>
      </c>
      <c r="C256" s="3">
        <v>1030299</v>
      </c>
      <c r="D256" s="3">
        <v>1030299003</v>
      </c>
      <c r="E256" s="6">
        <v>10340</v>
      </c>
      <c r="F256" s="3" t="s">
        <v>424</v>
      </c>
      <c r="G256" s="6">
        <v>1</v>
      </c>
      <c r="H256" s="3" t="s">
        <v>425</v>
      </c>
      <c r="I256" s="23">
        <v>3650</v>
      </c>
      <c r="J256" s="3" t="s">
        <v>708</v>
      </c>
      <c r="K256" s="3" t="s">
        <v>82</v>
      </c>
      <c r="L256" s="3" t="s">
        <v>911</v>
      </c>
      <c r="M256" s="3"/>
      <c r="N256" s="10"/>
      <c r="O256" s="10"/>
      <c r="P256" s="10"/>
      <c r="Q256" s="10"/>
      <c r="R256" s="10"/>
      <c r="S256" s="10"/>
      <c r="T256" s="10"/>
    </row>
    <row r="257" spans="1:20" s="10" customFormat="1" ht="72" x14ac:dyDescent="0.55000000000000004">
      <c r="A257" s="7" t="s">
        <v>668</v>
      </c>
      <c r="B257" s="7" t="s">
        <v>670</v>
      </c>
      <c r="C257" s="8">
        <v>1030205</v>
      </c>
      <c r="D257" s="8">
        <v>1030205003</v>
      </c>
      <c r="E257" s="9">
        <v>10341</v>
      </c>
      <c r="F257" s="8" t="s">
        <v>788</v>
      </c>
      <c r="G257" s="12"/>
      <c r="H257" s="8"/>
      <c r="I257" s="22">
        <v>15000</v>
      </c>
      <c r="J257" s="8"/>
      <c r="K257" s="8"/>
      <c r="L257" s="8" t="s">
        <v>911</v>
      </c>
      <c r="M257" s="8" t="s">
        <v>897</v>
      </c>
    </row>
    <row r="258" spans="1:20" s="4" customFormat="1" ht="72" x14ac:dyDescent="0.55000000000000004">
      <c r="A258" s="5" t="s">
        <v>668</v>
      </c>
      <c r="B258" s="5" t="s">
        <v>670</v>
      </c>
      <c r="C258" s="3">
        <v>1030205</v>
      </c>
      <c r="D258" s="3">
        <v>1030205003</v>
      </c>
      <c r="E258" s="6">
        <v>10341</v>
      </c>
      <c r="F258" s="3" t="s">
        <v>788</v>
      </c>
      <c r="G258" s="6">
        <v>1</v>
      </c>
      <c r="H258" s="3" t="s">
        <v>426</v>
      </c>
      <c r="I258" s="23">
        <v>15000</v>
      </c>
      <c r="J258" s="3" t="s">
        <v>707</v>
      </c>
      <c r="K258" s="3" t="s">
        <v>82</v>
      </c>
      <c r="L258" s="3" t="s">
        <v>911</v>
      </c>
      <c r="M258" s="3"/>
      <c r="N258" s="10"/>
      <c r="O258" s="10"/>
      <c r="P258" s="10"/>
      <c r="Q258" s="10"/>
      <c r="R258" s="10"/>
      <c r="S258" s="10"/>
      <c r="T258" s="10"/>
    </row>
    <row r="259" spans="1:20" s="10" customFormat="1" ht="72" x14ac:dyDescent="0.55000000000000004">
      <c r="A259" s="7" t="s">
        <v>668</v>
      </c>
      <c r="B259" s="7" t="s">
        <v>670</v>
      </c>
      <c r="C259" s="8">
        <v>1030205</v>
      </c>
      <c r="D259" s="8">
        <v>1030205003</v>
      </c>
      <c r="E259" s="9">
        <v>10341</v>
      </c>
      <c r="F259" s="8" t="s">
        <v>788</v>
      </c>
      <c r="G259" s="12"/>
      <c r="H259" s="8"/>
      <c r="I259" s="22">
        <v>10000</v>
      </c>
      <c r="J259" s="8"/>
      <c r="K259" s="8"/>
      <c r="L259" s="8" t="s">
        <v>911</v>
      </c>
      <c r="M259" s="8" t="s">
        <v>917</v>
      </c>
      <c r="N259" s="10" t="s">
        <v>929</v>
      </c>
      <c r="O259" s="26" t="s">
        <v>930</v>
      </c>
    </row>
    <row r="260" spans="1:20" s="4" customFormat="1" ht="72" x14ac:dyDescent="0.55000000000000004">
      <c r="A260" s="5" t="s">
        <v>668</v>
      </c>
      <c r="B260" s="5" t="s">
        <v>670</v>
      </c>
      <c r="C260" s="3">
        <v>1030205</v>
      </c>
      <c r="D260" s="3">
        <v>1030205003</v>
      </c>
      <c r="E260" s="6">
        <v>10341</v>
      </c>
      <c r="F260" s="3" t="s">
        <v>788</v>
      </c>
      <c r="G260" s="6">
        <v>1</v>
      </c>
      <c r="H260" s="3" t="s">
        <v>426</v>
      </c>
      <c r="I260" s="23">
        <v>10000</v>
      </c>
      <c r="J260" s="5" t="s">
        <v>717</v>
      </c>
      <c r="K260" s="3" t="s">
        <v>82</v>
      </c>
      <c r="L260" s="3" t="s">
        <v>911</v>
      </c>
      <c r="M260" s="3"/>
      <c r="N260" s="29" t="s">
        <v>929</v>
      </c>
      <c r="O260" s="28" t="s">
        <v>930</v>
      </c>
      <c r="P260" s="10"/>
      <c r="Q260" s="10"/>
      <c r="R260" s="10"/>
      <c r="S260" s="10"/>
      <c r="T260" s="10"/>
    </row>
    <row r="261" spans="1:20" s="4" customFormat="1" ht="72" x14ac:dyDescent="0.55000000000000004">
      <c r="A261" s="7" t="s">
        <v>665</v>
      </c>
      <c r="B261" s="7" t="s">
        <v>324</v>
      </c>
      <c r="C261" s="8">
        <v>1040104</v>
      </c>
      <c r="D261" s="8"/>
      <c r="E261" s="9">
        <v>10392</v>
      </c>
      <c r="F261" s="8" t="s">
        <v>463</v>
      </c>
      <c r="G261" s="12"/>
      <c r="H261" s="8"/>
      <c r="I261" s="22">
        <v>630</v>
      </c>
      <c r="J261" s="8"/>
      <c r="K261" s="8"/>
      <c r="L261" s="8" t="s">
        <v>911</v>
      </c>
      <c r="M261" s="8" t="s">
        <v>897</v>
      </c>
      <c r="N261" s="10"/>
      <c r="O261" s="10"/>
      <c r="P261" s="10"/>
      <c r="Q261" s="10"/>
      <c r="R261" s="10"/>
      <c r="S261" s="10"/>
      <c r="T261" s="10"/>
    </row>
    <row r="262" spans="1:20" s="10" customFormat="1" ht="72" x14ac:dyDescent="0.55000000000000004">
      <c r="A262" s="5" t="s">
        <v>665</v>
      </c>
      <c r="B262" s="5" t="s">
        <v>324</v>
      </c>
      <c r="C262" s="3">
        <v>1040104</v>
      </c>
      <c r="D262" s="3"/>
      <c r="E262" s="6">
        <v>10392</v>
      </c>
      <c r="F262" s="3" t="s">
        <v>463</v>
      </c>
      <c r="G262" s="6">
        <v>1</v>
      </c>
      <c r="H262" s="3" t="s">
        <v>794</v>
      </c>
      <c r="I262" s="23">
        <v>630</v>
      </c>
      <c r="J262" s="3" t="s">
        <v>765</v>
      </c>
      <c r="K262" s="3" t="s">
        <v>82</v>
      </c>
      <c r="L262" s="3" t="s">
        <v>911</v>
      </c>
      <c r="M262" s="3"/>
    </row>
    <row r="263" spans="1:20" s="4" customFormat="1" ht="72" x14ac:dyDescent="0.55000000000000004">
      <c r="A263" s="7" t="s">
        <v>665</v>
      </c>
      <c r="B263" s="7" t="s">
        <v>665</v>
      </c>
      <c r="C263" s="8">
        <v>1030202</v>
      </c>
      <c r="D263" s="8">
        <v>1030202001</v>
      </c>
      <c r="E263" s="9">
        <v>10507</v>
      </c>
      <c r="F263" s="8" t="s">
        <v>480</v>
      </c>
      <c r="G263" s="12"/>
      <c r="H263" s="8"/>
      <c r="I263" s="22">
        <v>1950</v>
      </c>
      <c r="J263" s="8"/>
      <c r="K263" s="8"/>
      <c r="L263" s="8" t="s">
        <v>911</v>
      </c>
      <c r="M263" s="8" t="s">
        <v>897</v>
      </c>
      <c r="N263" s="10"/>
      <c r="O263" s="10"/>
      <c r="P263" s="10"/>
      <c r="Q263" s="10"/>
      <c r="R263" s="10"/>
      <c r="S263" s="10"/>
      <c r="T263" s="10"/>
    </row>
    <row r="264" spans="1:20" s="10" customFormat="1" ht="72" x14ac:dyDescent="0.55000000000000004">
      <c r="A264" s="5" t="s">
        <v>665</v>
      </c>
      <c r="B264" s="5" t="s">
        <v>665</v>
      </c>
      <c r="C264" s="3">
        <v>1030202</v>
      </c>
      <c r="D264" s="3">
        <v>1030202001</v>
      </c>
      <c r="E264" s="6">
        <v>10507</v>
      </c>
      <c r="F264" s="3" t="s">
        <v>480</v>
      </c>
      <c r="G264" s="6">
        <v>1</v>
      </c>
      <c r="H264" s="3" t="s">
        <v>481</v>
      </c>
      <c r="I264" s="23">
        <v>1950</v>
      </c>
      <c r="J264" s="3" t="s">
        <v>3</v>
      </c>
      <c r="K264" s="3" t="s">
        <v>686</v>
      </c>
      <c r="L264" s="3" t="s">
        <v>911</v>
      </c>
      <c r="M264" s="3"/>
    </row>
    <row r="265" spans="1:20" s="4" customFormat="1" ht="72" x14ac:dyDescent="0.55000000000000004">
      <c r="A265" s="7" t="s">
        <v>665</v>
      </c>
      <c r="B265" s="7" t="s">
        <v>665</v>
      </c>
      <c r="C265" s="8">
        <v>1030202</v>
      </c>
      <c r="D265" s="8">
        <v>1030202005</v>
      </c>
      <c r="E265" s="9">
        <v>10508</v>
      </c>
      <c r="F265" s="8" t="s">
        <v>482</v>
      </c>
      <c r="G265" s="12"/>
      <c r="H265" s="8"/>
      <c r="I265" s="22">
        <v>6000</v>
      </c>
      <c r="J265" s="8"/>
      <c r="K265" s="8"/>
      <c r="L265" s="8" t="s">
        <v>911</v>
      </c>
      <c r="M265" s="8" t="s">
        <v>897</v>
      </c>
      <c r="N265" s="10"/>
      <c r="O265" s="10"/>
      <c r="P265" s="10"/>
      <c r="Q265" s="10"/>
      <c r="R265" s="10"/>
      <c r="S265" s="10"/>
      <c r="T265" s="10"/>
    </row>
    <row r="266" spans="1:20" s="10" customFormat="1" ht="72" x14ac:dyDescent="0.55000000000000004">
      <c r="A266" s="5" t="s">
        <v>665</v>
      </c>
      <c r="B266" s="5" t="s">
        <v>665</v>
      </c>
      <c r="C266" s="3">
        <v>1030202</v>
      </c>
      <c r="D266" s="3">
        <v>1030202005</v>
      </c>
      <c r="E266" s="6">
        <v>10508</v>
      </c>
      <c r="F266" s="3" t="s">
        <v>482</v>
      </c>
      <c r="G266" s="6">
        <v>1</v>
      </c>
      <c r="H266" s="3" t="s">
        <v>214</v>
      </c>
      <c r="I266" s="23">
        <v>6000</v>
      </c>
      <c r="J266" s="3" t="s">
        <v>3</v>
      </c>
      <c r="K266" s="3" t="s">
        <v>144</v>
      </c>
      <c r="L266" s="3" t="s">
        <v>911</v>
      </c>
      <c r="M266" s="3"/>
    </row>
    <row r="267" spans="1:20" s="4" customFormat="1" ht="72" x14ac:dyDescent="0.55000000000000004">
      <c r="A267" s="7" t="s">
        <v>665</v>
      </c>
      <c r="B267" s="7" t="s">
        <v>665</v>
      </c>
      <c r="C267" s="8">
        <v>1030211</v>
      </c>
      <c r="D267" s="8"/>
      <c r="E267" s="9">
        <v>10531</v>
      </c>
      <c r="F267" s="8" t="s">
        <v>502</v>
      </c>
      <c r="G267" s="12"/>
      <c r="H267" s="8"/>
      <c r="I267" s="22">
        <v>1700</v>
      </c>
      <c r="J267" s="8"/>
      <c r="K267" s="8"/>
      <c r="L267" s="8" t="s">
        <v>911</v>
      </c>
      <c r="M267" s="8" t="s">
        <v>897</v>
      </c>
      <c r="N267" s="10"/>
      <c r="O267" s="10"/>
      <c r="P267" s="10"/>
      <c r="Q267" s="10"/>
      <c r="R267" s="10"/>
      <c r="S267" s="10"/>
      <c r="T267" s="10"/>
    </row>
    <row r="268" spans="1:20" s="10" customFormat="1" ht="72" x14ac:dyDescent="0.55000000000000004">
      <c r="A268" s="5" t="s">
        <v>665</v>
      </c>
      <c r="B268" s="5" t="s">
        <v>665</v>
      </c>
      <c r="C268" s="3">
        <v>1030211</v>
      </c>
      <c r="D268" s="3"/>
      <c r="E268" s="6">
        <v>10531</v>
      </c>
      <c r="F268" s="3" t="s">
        <v>502</v>
      </c>
      <c r="G268" s="6">
        <v>1</v>
      </c>
      <c r="H268" s="3" t="s">
        <v>214</v>
      </c>
      <c r="I268" s="23">
        <v>1700</v>
      </c>
      <c r="J268" s="3" t="s">
        <v>3</v>
      </c>
      <c r="K268" s="3" t="s">
        <v>144</v>
      </c>
      <c r="L268" s="3" t="s">
        <v>911</v>
      </c>
      <c r="M268" s="3"/>
    </row>
    <row r="269" spans="1:20" s="4" customFormat="1" ht="72" x14ac:dyDescent="0.55000000000000004">
      <c r="A269" s="7" t="s">
        <v>668</v>
      </c>
      <c r="B269" s="7" t="s">
        <v>670</v>
      </c>
      <c r="C269" s="8">
        <v>1030219</v>
      </c>
      <c r="D269" s="8"/>
      <c r="E269" s="9">
        <v>10532</v>
      </c>
      <c r="F269" s="8" t="s">
        <v>503</v>
      </c>
      <c r="G269" s="12"/>
      <c r="H269" s="8"/>
      <c r="I269" s="22">
        <v>86500</v>
      </c>
      <c r="J269" s="8"/>
      <c r="K269" s="8"/>
      <c r="L269" s="8" t="s">
        <v>911</v>
      </c>
      <c r="M269" s="8" t="s">
        <v>897</v>
      </c>
      <c r="N269" s="10"/>
      <c r="O269" s="10"/>
      <c r="P269" s="10"/>
      <c r="Q269" s="10"/>
      <c r="R269" s="10"/>
      <c r="S269" s="10"/>
      <c r="T269" s="10"/>
    </row>
    <row r="270" spans="1:20" s="10" customFormat="1" ht="72" x14ac:dyDescent="0.55000000000000004">
      <c r="A270" s="5" t="s">
        <v>668</v>
      </c>
      <c r="B270" s="5" t="s">
        <v>670</v>
      </c>
      <c r="C270" s="3">
        <v>1030219</v>
      </c>
      <c r="D270" s="3"/>
      <c r="E270" s="6">
        <v>10532</v>
      </c>
      <c r="F270" s="3" t="s">
        <v>503</v>
      </c>
      <c r="G270" s="6">
        <v>1</v>
      </c>
      <c r="H270" s="3" t="s">
        <v>504</v>
      </c>
      <c r="I270" s="23">
        <v>86500</v>
      </c>
      <c r="J270" s="3" t="s">
        <v>768</v>
      </c>
      <c r="K270" s="3" t="s">
        <v>82</v>
      </c>
      <c r="L270" s="3" t="s">
        <v>911</v>
      </c>
      <c r="M270" s="3"/>
    </row>
    <row r="271" spans="1:20" s="4" customFormat="1" ht="72" x14ac:dyDescent="0.55000000000000004">
      <c r="A271" s="7" t="s">
        <v>665</v>
      </c>
      <c r="B271" s="7" t="s">
        <v>665</v>
      </c>
      <c r="C271" s="8">
        <v>1040399</v>
      </c>
      <c r="D271" s="8"/>
      <c r="E271" s="9">
        <v>10585</v>
      </c>
      <c r="F271" s="8" t="s">
        <v>560</v>
      </c>
      <c r="G271" s="12"/>
      <c r="H271" s="8"/>
      <c r="I271" s="22">
        <v>6000</v>
      </c>
      <c r="J271" s="8"/>
      <c r="K271" s="8"/>
      <c r="L271" s="8" t="s">
        <v>911</v>
      </c>
      <c r="M271" s="8" t="s">
        <v>897</v>
      </c>
      <c r="N271" s="10"/>
      <c r="O271" s="10"/>
      <c r="P271" s="10"/>
      <c r="Q271" s="10"/>
      <c r="R271" s="10"/>
      <c r="S271" s="10"/>
      <c r="T271" s="10"/>
    </row>
    <row r="272" spans="1:20" s="10" customFormat="1" ht="72" x14ac:dyDescent="0.55000000000000004">
      <c r="A272" s="5" t="s">
        <v>665</v>
      </c>
      <c r="B272" s="5" t="s">
        <v>665</v>
      </c>
      <c r="C272" s="3">
        <v>1040399</v>
      </c>
      <c r="D272" s="3"/>
      <c r="E272" s="6">
        <v>10585</v>
      </c>
      <c r="F272" s="3" t="s">
        <v>560</v>
      </c>
      <c r="G272" s="6">
        <v>1</v>
      </c>
      <c r="H272" s="3" t="s">
        <v>561</v>
      </c>
      <c r="I272" s="23">
        <v>6000</v>
      </c>
      <c r="J272" s="3" t="s">
        <v>717</v>
      </c>
      <c r="K272" s="3" t="s">
        <v>144</v>
      </c>
      <c r="L272" s="3" t="s">
        <v>911</v>
      </c>
      <c r="M272" s="3"/>
    </row>
    <row r="273" spans="1:20" s="10" customFormat="1" ht="90" customHeight="1" x14ac:dyDescent="0.55000000000000004">
      <c r="A273" s="7" t="s">
        <v>665</v>
      </c>
      <c r="B273" s="7" t="s">
        <v>665</v>
      </c>
      <c r="C273" s="8">
        <v>1030102</v>
      </c>
      <c r="D273" s="8"/>
      <c r="E273" s="9">
        <v>10597</v>
      </c>
      <c r="F273" s="8" t="s">
        <v>918</v>
      </c>
      <c r="G273" s="9"/>
      <c r="H273" s="8"/>
      <c r="I273" s="22">
        <v>815.4</v>
      </c>
      <c r="J273" s="8"/>
      <c r="K273" s="8"/>
      <c r="L273" s="8" t="s">
        <v>911</v>
      </c>
      <c r="M273" s="8" t="s">
        <v>917</v>
      </c>
      <c r="N273" s="26" t="s">
        <v>928</v>
      </c>
      <c r="O273" s="26" t="s">
        <v>930</v>
      </c>
    </row>
    <row r="274" spans="1:20" s="10" customFormat="1" ht="90" customHeight="1" x14ac:dyDescent="0.55000000000000004">
      <c r="A274" s="5" t="s">
        <v>665</v>
      </c>
      <c r="B274" s="5" t="s">
        <v>665</v>
      </c>
      <c r="C274" s="3">
        <v>1030102</v>
      </c>
      <c r="D274" s="3"/>
      <c r="E274" s="6">
        <v>10597</v>
      </c>
      <c r="F274" s="3" t="s">
        <v>918</v>
      </c>
      <c r="G274" s="6">
        <v>1</v>
      </c>
      <c r="H274" s="3" t="s">
        <v>919</v>
      </c>
      <c r="I274" s="23">
        <v>815.4</v>
      </c>
      <c r="J274" s="3" t="s">
        <v>717</v>
      </c>
      <c r="K274" s="3" t="s">
        <v>144</v>
      </c>
      <c r="L274" s="3" t="s">
        <v>911</v>
      </c>
      <c r="M274" s="3"/>
      <c r="N274" s="28" t="s">
        <v>928</v>
      </c>
      <c r="O274" s="28" t="s">
        <v>930</v>
      </c>
    </row>
    <row r="275" spans="1:20" s="4" customFormat="1" ht="72" x14ac:dyDescent="0.55000000000000004">
      <c r="A275" s="7" t="s">
        <v>665</v>
      </c>
      <c r="B275" s="7" t="s">
        <v>665</v>
      </c>
      <c r="C275" s="8">
        <v>1030202</v>
      </c>
      <c r="D275" s="8"/>
      <c r="E275" s="9">
        <v>10624</v>
      </c>
      <c r="F275" s="8" t="s">
        <v>830</v>
      </c>
      <c r="G275" s="12"/>
      <c r="H275" s="8"/>
      <c r="I275" s="22">
        <f>7000+21000</f>
        <v>28000</v>
      </c>
      <c r="J275" s="8"/>
      <c r="K275" s="8"/>
      <c r="L275" s="8" t="s">
        <v>911</v>
      </c>
      <c r="M275" s="8" t="s">
        <v>897</v>
      </c>
      <c r="N275" s="10"/>
      <c r="O275" s="10"/>
      <c r="P275" s="10"/>
      <c r="Q275" s="10"/>
      <c r="R275" s="10"/>
      <c r="S275" s="10"/>
      <c r="T275" s="10"/>
    </row>
    <row r="276" spans="1:20" s="10" customFormat="1" ht="72" x14ac:dyDescent="0.55000000000000004">
      <c r="A276" s="5" t="s">
        <v>665</v>
      </c>
      <c r="B276" s="5" t="s">
        <v>665</v>
      </c>
      <c r="C276" s="3">
        <v>1030202</v>
      </c>
      <c r="D276" s="3"/>
      <c r="E276" s="6">
        <v>10624</v>
      </c>
      <c r="F276" s="3" t="s">
        <v>830</v>
      </c>
      <c r="G276" s="6">
        <v>1</v>
      </c>
      <c r="H276" s="3" t="s">
        <v>831</v>
      </c>
      <c r="I276" s="23">
        <f>7000+21000</f>
        <v>28000</v>
      </c>
      <c r="J276" s="3" t="s">
        <v>3</v>
      </c>
      <c r="K276" s="3" t="s">
        <v>144</v>
      </c>
      <c r="L276" s="3" t="s">
        <v>911</v>
      </c>
      <c r="M276" s="3"/>
    </row>
    <row r="277" spans="1:20" s="4" customFormat="1" ht="72" x14ac:dyDescent="0.55000000000000004">
      <c r="A277" s="7" t="s">
        <v>665</v>
      </c>
      <c r="B277" s="7" t="s">
        <v>665</v>
      </c>
      <c r="C277" s="8">
        <v>1030202</v>
      </c>
      <c r="D277" s="8"/>
      <c r="E277" s="9">
        <v>10624</v>
      </c>
      <c r="F277" s="8" t="s">
        <v>830</v>
      </c>
      <c r="G277" s="12"/>
      <c r="H277" s="8"/>
      <c r="I277" s="22">
        <v>32773.599999999999</v>
      </c>
      <c r="J277" s="8"/>
      <c r="K277" s="8"/>
      <c r="L277" s="8" t="s">
        <v>911</v>
      </c>
      <c r="M277" s="8" t="s">
        <v>917</v>
      </c>
      <c r="N277" s="26" t="s">
        <v>928</v>
      </c>
      <c r="O277" s="26" t="s">
        <v>930</v>
      </c>
      <c r="P277" s="10"/>
      <c r="Q277" s="10"/>
      <c r="R277" s="10"/>
      <c r="S277" s="10"/>
      <c r="T277" s="10"/>
    </row>
    <row r="278" spans="1:20" s="10" customFormat="1" ht="72" x14ac:dyDescent="0.55000000000000004">
      <c r="A278" s="5" t="s">
        <v>665</v>
      </c>
      <c r="B278" s="5" t="s">
        <v>665</v>
      </c>
      <c r="C278" s="3">
        <v>1030202</v>
      </c>
      <c r="D278" s="3"/>
      <c r="E278" s="6">
        <v>10624</v>
      </c>
      <c r="F278" s="3" t="s">
        <v>830</v>
      </c>
      <c r="G278" s="6">
        <v>1</v>
      </c>
      <c r="H278" s="3" t="s">
        <v>831</v>
      </c>
      <c r="I278" s="23">
        <v>32773.599999999999</v>
      </c>
      <c r="J278" s="3" t="s">
        <v>3</v>
      </c>
      <c r="K278" s="3" t="s">
        <v>144</v>
      </c>
      <c r="L278" s="3" t="s">
        <v>911</v>
      </c>
      <c r="M278" s="3"/>
      <c r="N278" s="28" t="s">
        <v>928</v>
      </c>
      <c r="O278" s="28" t="s">
        <v>930</v>
      </c>
    </row>
    <row r="279" spans="1:20" s="4" customFormat="1" ht="72" x14ac:dyDescent="0.55000000000000004">
      <c r="A279" s="7" t="s">
        <v>668</v>
      </c>
      <c r="B279" s="7" t="s">
        <v>670</v>
      </c>
      <c r="C279" s="8">
        <v>1030102</v>
      </c>
      <c r="D279" s="8"/>
      <c r="E279" s="9">
        <v>10634</v>
      </c>
      <c r="F279" s="8" t="s">
        <v>837</v>
      </c>
      <c r="G279" s="12"/>
      <c r="H279" s="8"/>
      <c r="I279" s="22">
        <v>350</v>
      </c>
      <c r="J279" s="8"/>
      <c r="K279" s="8"/>
      <c r="L279" s="8" t="s">
        <v>911</v>
      </c>
      <c r="M279" s="8" t="s">
        <v>897</v>
      </c>
      <c r="N279" s="10"/>
      <c r="O279" s="10"/>
      <c r="P279" s="10"/>
      <c r="Q279" s="10"/>
      <c r="R279" s="10"/>
      <c r="S279" s="10"/>
      <c r="T279" s="10"/>
    </row>
    <row r="280" spans="1:20" s="10" customFormat="1" ht="72" x14ac:dyDescent="0.55000000000000004">
      <c r="A280" s="5" t="s">
        <v>668</v>
      </c>
      <c r="B280" s="5" t="s">
        <v>670</v>
      </c>
      <c r="C280" s="3">
        <v>1030102</v>
      </c>
      <c r="D280" s="3"/>
      <c r="E280" s="6">
        <v>10634</v>
      </c>
      <c r="F280" s="3" t="s">
        <v>837</v>
      </c>
      <c r="G280" s="6">
        <v>1</v>
      </c>
      <c r="H280" s="3" t="s">
        <v>838</v>
      </c>
      <c r="I280" s="23">
        <v>350</v>
      </c>
      <c r="J280" s="3" t="s">
        <v>3</v>
      </c>
      <c r="K280" s="3" t="s">
        <v>367</v>
      </c>
      <c r="L280" s="3" t="s">
        <v>911</v>
      </c>
      <c r="M280" s="3"/>
    </row>
    <row r="281" spans="1:20" s="4" customFormat="1" ht="72" x14ac:dyDescent="0.55000000000000004">
      <c r="A281" s="7" t="s">
        <v>665</v>
      </c>
      <c r="B281" s="7" t="s">
        <v>665</v>
      </c>
      <c r="C281" s="8">
        <v>1030102</v>
      </c>
      <c r="D281" s="8"/>
      <c r="E281" s="9">
        <v>10643</v>
      </c>
      <c r="F281" s="8" t="s">
        <v>938</v>
      </c>
      <c r="G281" s="12"/>
      <c r="H281" s="8"/>
      <c r="I281" s="22">
        <f>1000-500</f>
        <v>500</v>
      </c>
      <c r="J281" s="8"/>
      <c r="K281" s="8"/>
      <c r="L281" s="8" t="s">
        <v>911</v>
      </c>
      <c r="M281" s="8" t="s">
        <v>897</v>
      </c>
      <c r="N281" s="10"/>
      <c r="O281" s="10"/>
      <c r="P281" s="10"/>
      <c r="Q281" s="10"/>
      <c r="R281" s="10"/>
      <c r="S281" s="10"/>
      <c r="T281" s="10"/>
    </row>
    <row r="282" spans="1:20" s="4" customFormat="1" ht="72" x14ac:dyDescent="0.55000000000000004">
      <c r="A282" s="5" t="s">
        <v>665</v>
      </c>
      <c r="B282" s="5" t="s">
        <v>665</v>
      </c>
      <c r="C282" s="3">
        <v>1030102</v>
      </c>
      <c r="D282" s="3"/>
      <c r="E282" s="6">
        <v>10643</v>
      </c>
      <c r="F282" s="3" t="s">
        <v>938</v>
      </c>
      <c r="G282" s="6">
        <v>1</v>
      </c>
      <c r="H282" s="3" t="s">
        <v>939</v>
      </c>
      <c r="I282" s="23">
        <v>500</v>
      </c>
      <c r="J282" s="3" t="s">
        <v>3</v>
      </c>
      <c r="K282" s="3" t="s">
        <v>144</v>
      </c>
      <c r="L282" s="3" t="s">
        <v>911</v>
      </c>
      <c r="M282" s="3"/>
      <c r="N282" s="10"/>
      <c r="O282" s="10"/>
      <c r="P282" s="10"/>
      <c r="Q282" s="10"/>
      <c r="R282" s="10"/>
      <c r="S282" s="10"/>
      <c r="T282" s="10"/>
    </row>
    <row r="283" spans="1:20" s="4" customFormat="1" ht="72" x14ac:dyDescent="0.55000000000000004">
      <c r="A283" s="7" t="s">
        <v>668</v>
      </c>
      <c r="B283" s="7" t="s">
        <v>670</v>
      </c>
      <c r="C283" s="8">
        <v>2020105</v>
      </c>
      <c r="D283" s="8"/>
      <c r="E283" s="9">
        <v>20010</v>
      </c>
      <c r="F283" s="8" t="s">
        <v>854</v>
      </c>
      <c r="G283" s="12"/>
      <c r="H283" s="8"/>
      <c r="I283" s="22">
        <v>4500</v>
      </c>
      <c r="J283" s="8"/>
      <c r="K283" s="7"/>
      <c r="L283" s="8" t="s">
        <v>911</v>
      </c>
      <c r="M283" s="8" t="s">
        <v>897</v>
      </c>
      <c r="N283" s="10"/>
      <c r="O283" s="10"/>
      <c r="P283" s="10"/>
      <c r="Q283" s="10"/>
      <c r="R283" s="10"/>
      <c r="S283" s="10"/>
      <c r="T283" s="10"/>
    </row>
    <row r="284" spans="1:20" s="10" customFormat="1" ht="72" x14ac:dyDescent="0.55000000000000004">
      <c r="A284" s="5" t="s">
        <v>668</v>
      </c>
      <c r="B284" s="5" t="s">
        <v>670</v>
      </c>
      <c r="C284" s="3">
        <v>2020105</v>
      </c>
      <c r="D284" s="3"/>
      <c r="E284" s="6">
        <v>20010</v>
      </c>
      <c r="F284" s="3" t="s">
        <v>854</v>
      </c>
      <c r="G284" s="6">
        <v>1</v>
      </c>
      <c r="H284" s="3" t="s">
        <v>855</v>
      </c>
      <c r="I284" s="23">
        <v>4500</v>
      </c>
      <c r="J284" s="3" t="s">
        <v>769</v>
      </c>
      <c r="K284" s="3" t="s">
        <v>367</v>
      </c>
      <c r="L284" s="3" t="s">
        <v>911</v>
      </c>
      <c r="M284" s="3"/>
    </row>
    <row r="285" spans="1:20" s="4" customFormat="1" ht="72" x14ac:dyDescent="0.55000000000000004">
      <c r="A285" s="7" t="s">
        <v>668</v>
      </c>
      <c r="B285" s="7" t="s">
        <v>670</v>
      </c>
      <c r="C285" s="8">
        <v>2020103</v>
      </c>
      <c r="D285" s="8"/>
      <c r="E285" s="9">
        <v>20048</v>
      </c>
      <c r="F285" s="8" t="s">
        <v>868</v>
      </c>
      <c r="G285" s="12"/>
      <c r="H285" s="8"/>
      <c r="I285" s="22">
        <v>35000</v>
      </c>
      <c r="J285" s="8"/>
      <c r="K285" s="8"/>
      <c r="L285" s="8" t="s">
        <v>911</v>
      </c>
      <c r="M285" s="8" t="s">
        <v>897</v>
      </c>
      <c r="N285" s="10"/>
      <c r="O285" s="10"/>
      <c r="P285" s="10"/>
      <c r="Q285" s="10"/>
      <c r="R285" s="10"/>
      <c r="S285" s="10"/>
      <c r="T285" s="10"/>
    </row>
    <row r="286" spans="1:20" s="10" customFormat="1" ht="72" x14ac:dyDescent="0.55000000000000004">
      <c r="A286" s="5" t="s">
        <v>668</v>
      </c>
      <c r="B286" s="5" t="s">
        <v>670</v>
      </c>
      <c r="C286" s="3">
        <v>2020103</v>
      </c>
      <c r="D286" s="3"/>
      <c r="E286" s="6">
        <v>20048</v>
      </c>
      <c r="F286" s="3" t="s">
        <v>868</v>
      </c>
      <c r="G286" s="6">
        <v>1</v>
      </c>
      <c r="H286" s="3" t="s">
        <v>869</v>
      </c>
      <c r="I286" s="23">
        <v>35000</v>
      </c>
      <c r="J286" s="3" t="s">
        <v>3</v>
      </c>
      <c r="K286" s="3" t="s">
        <v>85</v>
      </c>
      <c r="L286" s="3" t="s">
        <v>911</v>
      </c>
      <c r="M286" s="3"/>
    </row>
    <row r="287" spans="1:20" s="4" customFormat="1" x14ac:dyDescent="0.55000000000000004">
      <c r="A287" s="7" t="s">
        <v>665</v>
      </c>
      <c r="B287" s="7" t="s">
        <v>665</v>
      </c>
      <c r="C287" s="8">
        <v>1030201</v>
      </c>
      <c r="D287" s="8">
        <v>1030201001</v>
      </c>
      <c r="E287" s="9">
        <v>10002</v>
      </c>
      <c r="F287" s="8" t="s">
        <v>2</v>
      </c>
      <c r="G287" s="12"/>
      <c r="H287" s="8"/>
      <c r="I287" s="22">
        <v>3600000</v>
      </c>
      <c r="J287" s="8"/>
      <c r="K287" s="8"/>
      <c r="L287" s="8" t="s">
        <v>912</v>
      </c>
      <c r="M287" s="8" t="s">
        <v>897</v>
      </c>
      <c r="N287" s="10"/>
      <c r="O287" s="10"/>
      <c r="P287" s="10"/>
      <c r="Q287" s="10"/>
      <c r="R287" s="10"/>
      <c r="S287" s="10"/>
      <c r="T287" s="10"/>
    </row>
    <row r="288" spans="1:20" s="10" customFormat="1" ht="72" x14ac:dyDescent="0.55000000000000004">
      <c r="A288" s="5" t="s">
        <v>665</v>
      </c>
      <c r="B288" s="5" t="s">
        <v>665</v>
      </c>
      <c r="C288" s="3">
        <v>1030201</v>
      </c>
      <c r="D288" s="3">
        <v>1030201001</v>
      </c>
      <c r="E288" s="6">
        <v>10002</v>
      </c>
      <c r="F288" s="3" t="s">
        <v>2</v>
      </c>
      <c r="G288" s="6">
        <v>1</v>
      </c>
      <c r="H288" s="3" t="s">
        <v>2</v>
      </c>
      <c r="I288" s="23">
        <v>3600000</v>
      </c>
      <c r="J288" s="3" t="s">
        <v>3</v>
      </c>
      <c r="K288" s="3" t="s">
        <v>4</v>
      </c>
      <c r="L288" s="3" t="s">
        <v>912</v>
      </c>
      <c r="M288" s="3"/>
    </row>
    <row r="289" spans="1:20" s="4" customFormat="1" x14ac:dyDescent="0.55000000000000004">
      <c r="A289" s="7" t="s">
        <v>665</v>
      </c>
      <c r="B289" s="7" t="s">
        <v>665</v>
      </c>
      <c r="C289" s="8">
        <v>1030201</v>
      </c>
      <c r="D289" s="8">
        <v>1030201001</v>
      </c>
      <c r="E289" s="9">
        <v>10003</v>
      </c>
      <c r="F289" s="8" t="s">
        <v>5</v>
      </c>
      <c r="G289" s="12"/>
      <c r="H289" s="8"/>
      <c r="I289" s="22">
        <v>405000</v>
      </c>
      <c r="J289" s="8"/>
      <c r="K289" s="8"/>
      <c r="L289" s="8" t="s">
        <v>912</v>
      </c>
      <c r="M289" s="8" t="s">
        <v>897</v>
      </c>
      <c r="N289" s="10"/>
      <c r="O289" s="10"/>
      <c r="P289" s="10"/>
      <c r="Q289" s="10"/>
      <c r="R289" s="10"/>
      <c r="S289" s="10"/>
      <c r="T289" s="10"/>
    </row>
    <row r="290" spans="1:20" s="10" customFormat="1" ht="72" x14ac:dyDescent="0.55000000000000004">
      <c r="A290" s="5" t="s">
        <v>665</v>
      </c>
      <c r="B290" s="5" t="s">
        <v>665</v>
      </c>
      <c r="C290" s="3">
        <v>1030201</v>
      </c>
      <c r="D290" s="3">
        <v>1030201001</v>
      </c>
      <c r="E290" s="6">
        <v>10003</v>
      </c>
      <c r="F290" s="3" t="s">
        <v>5</v>
      </c>
      <c r="G290" s="6">
        <v>1</v>
      </c>
      <c r="H290" s="3" t="s">
        <v>5</v>
      </c>
      <c r="I290" s="23">
        <v>405000</v>
      </c>
      <c r="J290" s="3" t="s">
        <v>3</v>
      </c>
      <c r="K290" s="3" t="s">
        <v>4</v>
      </c>
      <c r="L290" s="3" t="s">
        <v>912</v>
      </c>
      <c r="M290" s="3"/>
    </row>
    <row r="291" spans="1:20" s="4" customFormat="1" x14ac:dyDescent="0.55000000000000004">
      <c r="A291" s="7" t="s">
        <v>665</v>
      </c>
      <c r="B291" s="7" t="s">
        <v>665</v>
      </c>
      <c r="C291" s="8">
        <v>1030201</v>
      </c>
      <c r="D291" s="8">
        <v>1030201002</v>
      </c>
      <c r="E291" s="9">
        <v>10004</v>
      </c>
      <c r="F291" s="8" t="s">
        <v>6</v>
      </c>
      <c r="G291" s="12"/>
      <c r="H291" s="8"/>
      <c r="I291" s="22">
        <v>1010000</v>
      </c>
      <c r="J291" s="8"/>
      <c r="K291" s="8"/>
      <c r="L291" s="8" t="s">
        <v>912</v>
      </c>
      <c r="M291" s="8" t="s">
        <v>897</v>
      </c>
      <c r="N291" s="10"/>
      <c r="O291" s="10"/>
      <c r="P291" s="10"/>
      <c r="Q291" s="10"/>
      <c r="R291" s="10"/>
      <c r="S291" s="10"/>
      <c r="T291" s="10"/>
    </row>
    <row r="292" spans="1:20" s="10" customFormat="1" ht="72" x14ac:dyDescent="0.55000000000000004">
      <c r="A292" s="5" t="s">
        <v>665</v>
      </c>
      <c r="B292" s="5" t="s">
        <v>665</v>
      </c>
      <c r="C292" s="3">
        <v>1030201</v>
      </c>
      <c r="D292" s="3">
        <v>1030201002</v>
      </c>
      <c r="E292" s="6">
        <v>10004</v>
      </c>
      <c r="F292" s="3" t="s">
        <v>6</v>
      </c>
      <c r="G292" s="6">
        <v>1</v>
      </c>
      <c r="H292" s="3" t="s">
        <v>7</v>
      </c>
      <c r="I292" s="23">
        <v>1010000</v>
      </c>
      <c r="J292" s="3" t="s">
        <v>3</v>
      </c>
      <c r="K292" s="3" t="s">
        <v>4</v>
      </c>
      <c r="L292" s="3" t="s">
        <v>912</v>
      </c>
      <c r="M292" s="3"/>
    </row>
    <row r="293" spans="1:20" s="4" customFormat="1" x14ac:dyDescent="0.55000000000000004">
      <c r="A293" s="7" t="s">
        <v>665</v>
      </c>
      <c r="B293" s="7" t="s">
        <v>665</v>
      </c>
      <c r="C293" s="8">
        <v>1030201</v>
      </c>
      <c r="D293" s="8">
        <v>1030201002</v>
      </c>
      <c r="E293" s="9">
        <v>10005</v>
      </c>
      <c r="F293" s="8" t="s">
        <v>8</v>
      </c>
      <c r="G293" s="12"/>
      <c r="H293" s="8"/>
      <c r="I293" s="22">
        <v>460000</v>
      </c>
      <c r="J293" s="8"/>
      <c r="K293" s="8"/>
      <c r="L293" s="8" t="s">
        <v>912</v>
      </c>
      <c r="M293" s="8" t="s">
        <v>897</v>
      </c>
      <c r="N293" s="10"/>
      <c r="O293" s="10"/>
      <c r="P293" s="10"/>
      <c r="Q293" s="10"/>
      <c r="R293" s="10"/>
      <c r="S293" s="10"/>
      <c r="T293" s="10"/>
    </row>
    <row r="294" spans="1:20" s="10" customFormat="1" ht="72" x14ac:dyDescent="0.55000000000000004">
      <c r="A294" s="5" t="s">
        <v>665</v>
      </c>
      <c r="B294" s="5" t="s">
        <v>665</v>
      </c>
      <c r="C294" s="3">
        <v>1030201</v>
      </c>
      <c r="D294" s="3">
        <v>1030201002</v>
      </c>
      <c r="E294" s="6">
        <v>10005</v>
      </c>
      <c r="F294" s="3" t="s">
        <v>8</v>
      </c>
      <c r="G294" s="6">
        <v>1</v>
      </c>
      <c r="H294" s="3" t="s">
        <v>8</v>
      </c>
      <c r="I294" s="23">
        <v>460000</v>
      </c>
      <c r="J294" s="3" t="s">
        <v>3</v>
      </c>
      <c r="K294" s="3" t="s">
        <v>4</v>
      </c>
      <c r="L294" s="3" t="s">
        <v>912</v>
      </c>
      <c r="M294" s="3"/>
    </row>
    <row r="295" spans="1:20" s="4" customFormat="1" x14ac:dyDescent="0.55000000000000004">
      <c r="A295" s="7" t="s">
        <v>665</v>
      </c>
      <c r="B295" s="7" t="s">
        <v>665</v>
      </c>
      <c r="C295" s="8">
        <v>1020101</v>
      </c>
      <c r="D295" s="8">
        <v>1020101001</v>
      </c>
      <c r="E295" s="9">
        <v>10006</v>
      </c>
      <c r="F295" s="8" t="s">
        <v>9</v>
      </c>
      <c r="G295" s="12"/>
      <c r="H295" s="8"/>
      <c r="I295" s="22">
        <v>340800</v>
      </c>
      <c r="J295" s="8"/>
      <c r="K295" s="8"/>
      <c r="L295" s="8" t="s">
        <v>912</v>
      </c>
      <c r="M295" s="8" t="s">
        <v>897</v>
      </c>
      <c r="N295" s="10"/>
      <c r="O295" s="10"/>
      <c r="P295" s="10"/>
      <c r="Q295" s="10"/>
      <c r="R295" s="10"/>
      <c r="S295" s="10"/>
      <c r="T295" s="10"/>
    </row>
    <row r="296" spans="1:20" s="10" customFormat="1" ht="72" x14ac:dyDescent="0.55000000000000004">
      <c r="A296" s="5" t="s">
        <v>665</v>
      </c>
      <c r="B296" s="5" t="s">
        <v>665</v>
      </c>
      <c r="C296" s="3">
        <v>1020101</v>
      </c>
      <c r="D296" s="3">
        <v>1020101001</v>
      </c>
      <c r="E296" s="6">
        <v>10006</v>
      </c>
      <c r="F296" s="3" t="s">
        <v>9</v>
      </c>
      <c r="G296" s="6">
        <v>1</v>
      </c>
      <c r="H296" s="3" t="s">
        <v>9</v>
      </c>
      <c r="I296" s="23">
        <v>340800</v>
      </c>
      <c r="J296" s="3" t="s">
        <v>3</v>
      </c>
      <c r="K296" s="3" t="s">
        <v>10</v>
      </c>
      <c r="L296" s="3" t="s">
        <v>912</v>
      </c>
      <c r="M296" s="3"/>
    </row>
    <row r="297" spans="1:20" s="4" customFormat="1" x14ac:dyDescent="0.55000000000000004">
      <c r="A297" s="7" t="s">
        <v>665</v>
      </c>
      <c r="B297" s="7" t="s">
        <v>665</v>
      </c>
      <c r="C297" s="8">
        <v>1030201</v>
      </c>
      <c r="D297" s="8">
        <v>1030201001</v>
      </c>
      <c r="E297" s="9">
        <v>10007</v>
      </c>
      <c r="F297" s="8" t="s">
        <v>11</v>
      </c>
      <c r="G297" s="12"/>
      <c r="H297" s="8"/>
      <c r="I297" s="22">
        <v>704076.48</v>
      </c>
      <c r="J297" s="8"/>
      <c r="K297" s="8"/>
      <c r="L297" s="8" t="s">
        <v>912</v>
      </c>
      <c r="M297" s="8" t="s">
        <v>897</v>
      </c>
      <c r="N297" s="10"/>
      <c r="O297" s="10"/>
      <c r="P297" s="10"/>
      <c r="Q297" s="10"/>
      <c r="R297" s="10"/>
      <c r="S297" s="10"/>
      <c r="T297" s="10"/>
    </row>
    <row r="298" spans="1:20" s="10" customFormat="1" ht="72" x14ac:dyDescent="0.55000000000000004">
      <c r="A298" s="5" t="s">
        <v>665</v>
      </c>
      <c r="B298" s="5" t="s">
        <v>665</v>
      </c>
      <c r="C298" s="3">
        <v>1030201</v>
      </c>
      <c r="D298" s="3">
        <v>1030201001</v>
      </c>
      <c r="E298" s="6">
        <v>10007</v>
      </c>
      <c r="F298" s="3" t="s">
        <v>11</v>
      </c>
      <c r="G298" s="6">
        <v>1</v>
      </c>
      <c r="H298" s="3" t="s">
        <v>11</v>
      </c>
      <c r="I298" s="23">
        <v>704076.48</v>
      </c>
      <c r="J298" s="3" t="s">
        <v>3</v>
      </c>
      <c r="K298" s="3" t="s">
        <v>4</v>
      </c>
      <c r="L298" s="3" t="s">
        <v>912</v>
      </c>
      <c r="M298" s="3"/>
    </row>
    <row r="299" spans="1:20" s="4" customFormat="1" x14ac:dyDescent="0.55000000000000004">
      <c r="A299" s="7" t="s">
        <v>665</v>
      </c>
      <c r="B299" s="7" t="s">
        <v>665</v>
      </c>
      <c r="C299" s="8">
        <v>1030201</v>
      </c>
      <c r="D299" s="8">
        <v>1030201001</v>
      </c>
      <c r="E299" s="9">
        <v>10008</v>
      </c>
      <c r="F299" s="8" t="s">
        <v>12</v>
      </c>
      <c r="G299" s="12"/>
      <c r="H299" s="8"/>
      <c r="I299" s="22">
        <v>162479.04000000001</v>
      </c>
      <c r="J299" s="8"/>
      <c r="K299" s="8"/>
      <c r="L299" s="8" t="s">
        <v>912</v>
      </c>
      <c r="M299" s="8" t="s">
        <v>897</v>
      </c>
      <c r="N299" s="10"/>
      <c r="O299" s="10"/>
      <c r="P299" s="10"/>
      <c r="Q299" s="10"/>
      <c r="R299" s="10"/>
      <c r="S299" s="10"/>
      <c r="T299" s="10"/>
    </row>
    <row r="300" spans="1:20" s="10" customFormat="1" ht="72" x14ac:dyDescent="0.55000000000000004">
      <c r="A300" s="5" t="s">
        <v>665</v>
      </c>
      <c r="B300" s="5" t="s">
        <v>665</v>
      </c>
      <c r="C300" s="3">
        <v>1030201</v>
      </c>
      <c r="D300" s="3">
        <v>1030201001</v>
      </c>
      <c r="E300" s="6">
        <v>10008</v>
      </c>
      <c r="F300" s="3" t="s">
        <v>12</v>
      </c>
      <c r="G300" s="6">
        <v>1</v>
      </c>
      <c r="H300" s="3" t="s">
        <v>12</v>
      </c>
      <c r="I300" s="23">
        <v>162479.04000000001</v>
      </c>
      <c r="J300" s="3" t="s">
        <v>3</v>
      </c>
      <c r="K300" s="3" t="s">
        <v>4</v>
      </c>
      <c r="L300" s="3" t="s">
        <v>912</v>
      </c>
      <c r="M300" s="3"/>
    </row>
    <row r="301" spans="1:20" s="4" customFormat="1" x14ac:dyDescent="0.55000000000000004">
      <c r="A301" s="7" t="s">
        <v>665</v>
      </c>
      <c r="B301" s="7" t="s">
        <v>665</v>
      </c>
      <c r="C301" s="8">
        <v>1030201</v>
      </c>
      <c r="D301" s="8">
        <v>1030201002</v>
      </c>
      <c r="E301" s="9">
        <v>10009</v>
      </c>
      <c r="F301" s="8" t="s">
        <v>13</v>
      </c>
      <c r="G301" s="12"/>
      <c r="H301" s="8"/>
      <c r="I301" s="22">
        <v>241000</v>
      </c>
      <c r="J301" s="8"/>
      <c r="K301" s="8"/>
      <c r="L301" s="8" t="s">
        <v>912</v>
      </c>
      <c r="M301" s="8" t="s">
        <v>897</v>
      </c>
      <c r="N301" s="10"/>
      <c r="O301" s="10"/>
      <c r="P301" s="10"/>
      <c r="Q301" s="10"/>
      <c r="R301" s="10"/>
      <c r="S301" s="10"/>
      <c r="T301" s="10"/>
    </row>
    <row r="302" spans="1:20" s="10" customFormat="1" ht="72" x14ac:dyDescent="0.55000000000000004">
      <c r="A302" s="5" t="s">
        <v>665</v>
      </c>
      <c r="B302" s="5" t="s">
        <v>665</v>
      </c>
      <c r="C302" s="3">
        <v>1030201</v>
      </c>
      <c r="D302" s="3">
        <v>1030201002</v>
      </c>
      <c r="E302" s="6">
        <v>10009</v>
      </c>
      <c r="F302" s="3" t="s">
        <v>13</v>
      </c>
      <c r="G302" s="6">
        <v>1</v>
      </c>
      <c r="H302" s="3" t="s">
        <v>13</v>
      </c>
      <c r="I302" s="23">
        <v>241000</v>
      </c>
      <c r="J302" s="3" t="s">
        <v>3</v>
      </c>
      <c r="K302" s="3" t="s">
        <v>4</v>
      </c>
      <c r="L302" s="3" t="s">
        <v>912</v>
      </c>
      <c r="M302" s="3"/>
    </row>
    <row r="303" spans="1:20" s="4" customFormat="1" x14ac:dyDescent="0.55000000000000004">
      <c r="A303" s="7" t="s">
        <v>665</v>
      </c>
      <c r="B303" s="7" t="s">
        <v>665</v>
      </c>
      <c r="C303" s="8">
        <v>1020101</v>
      </c>
      <c r="D303" s="8">
        <v>1020101001</v>
      </c>
      <c r="E303" s="9">
        <v>10010</v>
      </c>
      <c r="F303" s="8" t="s">
        <v>14</v>
      </c>
      <c r="G303" s="12"/>
      <c r="H303" s="8"/>
      <c r="I303" s="22">
        <v>74000</v>
      </c>
      <c r="J303" s="8"/>
      <c r="K303" s="8"/>
      <c r="L303" s="8" t="s">
        <v>912</v>
      </c>
      <c r="M303" s="8" t="s">
        <v>897</v>
      </c>
      <c r="N303" s="10"/>
      <c r="O303" s="10"/>
      <c r="P303" s="10"/>
      <c r="Q303" s="10"/>
      <c r="R303" s="10"/>
      <c r="S303" s="10"/>
      <c r="T303" s="10"/>
    </row>
    <row r="304" spans="1:20" s="10" customFormat="1" ht="72" x14ac:dyDescent="0.55000000000000004">
      <c r="A304" s="5" t="s">
        <v>665</v>
      </c>
      <c r="B304" s="5" t="s">
        <v>665</v>
      </c>
      <c r="C304" s="3">
        <v>1020101</v>
      </c>
      <c r="D304" s="3">
        <v>1020101001</v>
      </c>
      <c r="E304" s="6">
        <v>10010</v>
      </c>
      <c r="F304" s="3" t="s">
        <v>14</v>
      </c>
      <c r="G304" s="6">
        <v>1</v>
      </c>
      <c r="H304" s="3" t="s">
        <v>14</v>
      </c>
      <c r="I304" s="23">
        <v>74000</v>
      </c>
      <c r="J304" s="3" t="s">
        <v>3</v>
      </c>
      <c r="K304" s="3" t="s">
        <v>10</v>
      </c>
      <c r="L304" s="3" t="s">
        <v>912</v>
      </c>
      <c r="M304" s="3"/>
    </row>
    <row r="305" spans="1:20" s="4" customFormat="1" x14ac:dyDescent="0.55000000000000004">
      <c r="A305" s="7" t="s">
        <v>665</v>
      </c>
      <c r="B305" s="7" t="s">
        <v>665</v>
      </c>
      <c r="C305" s="8">
        <v>1030202</v>
      </c>
      <c r="D305" s="8">
        <v>1030202001</v>
      </c>
      <c r="E305" s="9">
        <v>10011</v>
      </c>
      <c r="F305" s="8" t="s">
        <v>15</v>
      </c>
      <c r="G305" s="12"/>
      <c r="H305" s="8"/>
      <c r="I305" s="22">
        <v>6000</v>
      </c>
      <c r="J305" s="8"/>
      <c r="K305" s="8"/>
      <c r="L305" s="8" t="s">
        <v>912</v>
      </c>
      <c r="M305" s="8" t="s">
        <v>897</v>
      </c>
      <c r="N305" s="10"/>
      <c r="O305" s="10"/>
      <c r="P305" s="10"/>
      <c r="Q305" s="10"/>
      <c r="R305" s="10"/>
      <c r="S305" s="10"/>
      <c r="T305" s="10"/>
    </row>
    <row r="306" spans="1:20" s="10" customFormat="1" ht="72" x14ac:dyDescent="0.55000000000000004">
      <c r="A306" s="5" t="s">
        <v>665</v>
      </c>
      <c r="B306" s="5" t="s">
        <v>665</v>
      </c>
      <c r="C306" s="3">
        <v>1030202</v>
      </c>
      <c r="D306" s="3">
        <v>1030202001</v>
      </c>
      <c r="E306" s="6">
        <v>10011</v>
      </c>
      <c r="F306" s="3" t="s">
        <v>15</v>
      </c>
      <c r="G306" s="6">
        <v>1</v>
      </c>
      <c r="H306" s="3" t="s">
        <v>15</v>
      </c>
      <c r="I306" s="23">
        <v>6000</v>
      </c>
      <c r="J306" s="3" t="s">
        <v>3</v>
      </c>
      <c r="K306" s="3" t="s">
        <v>4</v>
      </c>
      <c r="L306" s="3" t="s">
        <v>912</v>
      </c>
      <c r="M306" s="3"/>
    </row>
    <row r="307" spans="1:20" s="4" customFormat="1" x14ac:dyDescent="0.55000000000000004">
      <c r="A307" s="7" t="s">
        <v>665</v>
      </c>
      <c r="B307" s="7" t="s">
        <v>665</v>
      </c>
      <c r="C307" s="8">
        <v>1030201</v>
      </c>
      <c r="D307" s="8">
        <v>1030201001</v>
      </c>
      <c r="E307" s="9">
        <v>10013</v>
      </c>
      <c r="F307" s="8" t="s">
        <v>677</v>
      </c>
      <c r="G307" s="12"/>
      <c r="H307" s="8"/>
      <c r="I307" s="22">
        <v>1798817.78</v>
      </c>
      <c r="J307" s="8"/>
      <c r="K307" s="8"/>
      <c r="L307" s="8" t="s">
        <v>912</v>
      </c>
      <c r="M307" s="8" t="s">
        <v>897</v>
      </c>
      <c r="N307" s="10"/>
      <c r="O307" s="10"/>
      <c r="P307" s="10"/>
      <c r="Q307" s="10"/>
      <c r="R307" s="10"/>
      <c r="S307" s="10"/>
      <c r="T307" s="10"/>
    </row>
    <row r="308" spans="1:20" s="10" customFormat="1" ht="72" x14ac:dyDescent="0.55000000000000004">
      <c r="A308" s="5" t="s">
        <v>665</v>
      </c>
      <c r="B308" s="5" t="s">
        <v>665</v>
      </c>
      <c r="C308" s="3">
        <v>1030201</v>
      </c>
      <c r="D308" s="3">
        <v>1030201001</v>
      </c>
      <c r="E308" s="6">
        <v>10013</v>
      </c>
      <c r="F308" s="3" t="s">
        <v>677</v>
      </c>
      <c r="G308" s="6">
        <v>1</v>
      </c>
      <c r="H308" s="3" t="s">
        <v>678</v>
      </c>
      <c r="I308" s="23">
        <v>1798817.78</v>
      </c>
      <c r="J308" s="3" t="s">
        <v>3</v>
      </c>
      <c r="K308" s="3" t="s">
        <v>697</v>
      </c>
      <c r="L308" s="3" t="s">
        <v>912</v>
      </c>
      <c r="M308" s="3"/>
    </row>
    <row r="309" spans="1:20" s="4" customFormat="1" x14ac:dyDescent="0.55000000000000004">
      <c r="A309" s="7" t="s">
        <v>665</v>
      </c>
      <c r="B309" s="7" t="s">
        <v>665</v>
      </c>
      <c r="C309" s="8">
        <v>1020101</v>
      </c>
      <c r="D309" s="8">
        <v>1020101001</v>
      </c>
      <c r="E309" s="9">
        <v>10014</v>
      </c>
      <c r="F309" s="8" t="s">
        <v>679</v>
      </c>
      <c r="G309" s="12"/>
      <c r="H309" s="8"/>
      <c r="I309" s="22">
        <v>54639.9</v>
      </c>
      <c r="J309" s="8"/>
      <c r="K309" s="8"/>
      <c r="L309" s="8" t="s">
        <v>912</v>
      </c>
      <c r="M309" s="8" t="s">
        <v>897</v>
      </c>
      <c r="N309" s="10"/>
      <c r="O309" s="10"/>
      <c r="P309" s="10"/>
      <c r="Q309" s="10"/>
      <c r="R309" s="10"/>
      <c r="S309" s="10"/>
      <c r="T309" s="10"/>
    </row>
    <row r="310" spans="1:20" s="10" customFormat="1" ht="72" x14ac:dyDescent="0.55000000000000004">
      <c r="A310" s="5" t="s">
        <v>665</v>
      </c>
      <c r="B310" s="5" t="s">
        <v>665</v>
      </c>
      <c r="C310" s="3">
        <v>1020101</v>
      </c>
      <c r="D310" s="3">
        <v>1020101001</v>
      </c>
      <c r="E310" s="6">
        <v>10014</v>
      </c>
      <c r="F310" s="3" t="s">
        <v>679</v>
      </c>
      <c r="G310" s="6">
        <v>1</v>
      </c>
      <c r="H310" s="3" t="s">
        <v>698</v>
      </c>
      <c r="I310" s="23">
        <v>54639.9</v>
      </c>
      <c r="J310" s="3" t="s">
        <v>3</v>
      </c>
      <c r="K310" s="3" t="s">
        <v>697</v>
      </c>
      <c r="L310" s="3" t="s">
        <v>912</v>
      </c>
      <c r="M310" s="3"/>
    </row>
    <row r="311" spans="1:20" s="4" customFormat="1" x14ac:dyDescent="0.55000000000000004">
      <c r="A311" s="7" t="s">
        <v>665</v>
      </c>
      <c r="B311" s="7" t="s">
        <v>665</v>
      </c>
      <c r="C311" s="8">
        <v>1040205</v>
      </c>
      <c r="D311" s="8">
        <v>1040205999</v>
      </c>
      <c r="E311" s="9">
        <v>10015</v>
      </c>
      <c r="F311" s="8" t="s">
        <v>19</v>
      </c>
      <c r="G311" s="12"/>
      <c r="H311" s="8"/>
      <c r="I311" s="22">
        <v>5454000</v>
      </c>
      <c r="J311" s="8"/>
      <c r="K311" s="8"/>
      <c r="L311" s="8" t="s">
        <v>912</v>
      </c>
      <c r="M311" s="8" t="s">
        <v>897</v>
      </c>
      <c r="N311" s="10"/>
      <c r="O311" s="10"/>
      <c r="P311" s="10"/>
      <c r="Q311" s="10"/>
      <c r="R311" s="10"/>
      <c r="S311" s="10"/>
      <c r="T311" s="10"/>
    </row>
    <row r="312" spans="1:20" s="10" customFormat="1" ht="72" x14ac:dyDescent="0.55000000000000004">
      <c r="A312" s="5" t="s">
        <v>665</v>
      </c>
      <c r="B312" s="5" t="s">
        <v>665</v>
      </c>
      <c r="C312" s="3">
        <v>1040205</v>
      </c>
      <c r="D312" s="3">
        <v>1040205999</v>
      </c>
      <c r="E312" s="6">
        <v>10015</v>
      </c>
      <c r="F312" s="3" t="s">
        <v>19</v>
      </c>
      <c r="G312" s="6">
        <v>1</v>
      </c>
      <c r="H312" s="3" t="s">
        <v>19</v>
      </c>
      <c r="I312" s="23">
        <v>5454000</v>
      </c>
      <c r="J312" s="3" t="s">
        <v>3</v>
      </c>
      <c r="K312" s="3" t="s">
        <v>4</v>
      </c>
      <c r="L312" s="3" t="s">
        <v>912</v>
      </c>
      <c r="M312" s="3"/>
    </row>
    <row r="313" spans="1:20" s="4" customFormat="1" x14ac:dyDescent="0.55000000000000004">
      <c r="A313" s="7" t="s">
        <v>665</v>
      </c>
      <c r="B313" s="7" t="s">
        <v>665</v>
      </c>
      <c r="C313" s="8">
        <v>1020101</v>
      </c>
      <c r="D313" s="8"/>
      <c r="E313" s="9">
        <v>10016</v>
      </c>
      <c r="F313" s="8" t="s">
        <v>20</v>
      </c>
      <c r="G313" s="12"/>
      <c r="H313" s="8"/>
      <c r="I313" s="22">
        <v>464000</v>
      </c>
      <c r="J313" s="8"/>
      <c r="K313" s="8"/>
      <c r="L313" s="8" t="s">
        <v>912</v>
      </c>
      <c r="M313" s="8" t="s">
        <v>897</v>
      </c>
      <c r="N313" s="10"/>
      <c r="O313" s="10"/>
      <c r="P313" s="10"/>
      <c r="Q313" s="10"/>
      <c r="R313" s="10"/>
      <c r="S313" s="10"/>
      <c r="T313" s="10"/>
    </row>
    <row r="314" spans="1:20" s="10" customFormat="1" ht="72" x14ac:dyDescent="0.55000000000000004">
      <c r="A314" s="5" t="s">
        <v>665</v>
      </c>
      <c r="B314" s="5" t="s">
        <v>665</v>
      </c>
      <c r="C314" s="3">
        <v>1020101</v>
      </c>
      <c r="D314" s="3"/>
      <c r="E314" s="6">
        <v>10016</v>
      </c>
      <c r="F314" s="3" t="s">
        <v>20</v>
      </c>
      <c r="G314" s="6">
        <v>1</v>
      </c>
      <c r="H314" s="3" t="s">
        <v>20</v>
      </c>
      <c r="I314" s="23">
        <v>464000</v>
      </c>
      <c r="J314" s="18">
        <v>44166</v>
      </c>
      <c r="K314" s="3" t="s">
        <v>10</v>
      </c>
      <c r="L314" s="3" t="s">
        <v>912</v>
      </c>
      <c r="M314" s="3"/>
    </row>
    <row r="315" spans="1:20" s="4" customFormat="1" ht="72" x14ac:dyDescent="0.55000000000000004">
      <c r="A315" s="7" t="s">
        <v>665</v>
      </c>
      <c r="B315" s="7" t="s">
        <v>665</v>
      </c>
      <c r="C315" s="8">
        <v>1040104</v>
      </c>
      <c r="D315" s="8">
        <v>1040104001</v>
      </c>
      <c r="E315" s="9">
        <v>10019</v>
      </c>
      <c r="F315" s="8" t="s">
        <v>21</v>
      </c>
      <c r="G315" s="12"/>
      <c r="H315" s="8"/>
      <c r="I315" s="22">
        <v>205000</v>
      </c>
      <c r="J315" s="8"/>
      <c r="K315" s="8"/>
      <c r="L315" s="8" t="s">
        <v>912</v>
      </c>
      <c r="M315" s="8" t="s">
        <v>897</v>
      </c>
      <c r="N315" s="10"/>
      <c r="O315" s="10"/>
      <c r="P315" s="10"/>
      <c r="Q315" s="10"/>
      <c r="R315" s="10"/>
      <c r="S315" s="10"/>
      <c r="T315" s="10"/>
    </row>
    <row r="316" spans="1:20" s="10" customFormat="1" ht="108" x14ac:dyDescent="0.55000000000000004">
      <c r="A316" s="5" t="s">
        <v>665</v>
      </c>
      <c r="B316" s="5" t="s">
        <v>665</v>
      </c>
      <c r="C316" s="3">
        <v>1040104</v>
      </c>
      <c r="D316" s="3">
        <v>1040104001</v>
      </c>
      <c r="E316" s="6">
        <v>10019</v>
      </c>
      <c r="F316" s="3" t="s">
        <v>21</v>
      </c>
      <c r="G316" s="6">
        <v>1</v>
      </c>
      <c r="H316" s="3" t="s">
        <v>22</v>
      </c>
      <c r="I316" s="23">
        <v>205000</v>
      </c>
      <c r="J316" s="3" t="s">
        <v>3</v>
      </c>
      <c r="K316" s="3" t="s">
        <v>4</v>
      </c>
      <c r="L316" s="3" t="s">
        <v>912</v>
      </c>
      <c r="M316" s="3"/>
    </row>
    <row r="317" spans="1:20" s="4" customFormat="1" ht="72" x14ac:dyDescent="0.55000000000000004">
      <c r="A317" s="7" t="s">
        <v>665</v>
      </c>
      <c r="B317" s="7" t="s">
        <v>665</v>
      </c>
      <c r="C317" s="8">
        <v>1020101</v>
      </c>
      <c r="D317" s="8"/>
      <c r="E317" s="9">
        <v>10033</v>
      </c>
      <c r="F317" s="8" t="s">
        <v>682</v>
      </c>
      <c r="G317" s="12"/>
      <c r="H317" s="8"/>
      <c r="I317" s="22">
        <v>7500</v>
      </c>
      <c r="J317" s="8"/>
      <c r="K317" s="8"/>
      <c r="L317" s="8" t="s">
        <v>912</v>
      </c>
      <c r="M317" s="8" t="s">
        <v>897</v>
      </c>
      <c r="N317" s="10"/>
      <c r="O317" s="10"/>
      <c r="P317" s="10"/>
      <c r="Q317" s="10"/>
      <c r="R317" s="10"/>
      <c r="S317" s="10"/>
      <c r="T317" s="10"/>
    </row>
    <row r="318" spans="1:20" s="10" customFormat="1" ht="72" x14ac:dyDescent="0.55000000000000004">
      <c r="A318" s="5" t="s">
        <v>665</v>
      </c>
      <c r="B318" s="5" t="s">
        <v>665</v>
      </c>
      <c r="C318" s="3">
        <v>1020101</v>
      </c>
      <c r="D318" s="3"/>
      <c r="E318" s="6">
        <v>10033</v>
      </c>
      <c r="F318" s="3" t="s">
        <v>682</v>
      </c>
      <c r="G318" s="6">
        <v>1</v>
      </c>
      <c r="H318" s="3" t="s">
        <v>706</v>
      </c>
      <c r="I318" s="23">
        <v>7500</v>
      </c>
      <c r="J318" s="3" t="s">
        <v>707</v>
      </c>
      <c r="K318" s="3" t="s">
        <v>10</v>
      </c>
      <c r="L318" s="3" t="s">
        <v>912</v>
      </c>
      <c r="M318" s="3"/>
    </row>
    <row r="319" spans="1:20" s="4" customFormat="1" ht="108" x14ac:dyDescent="0.55000000000000004">
      <c r="A319" s="7" t="s">
        <v>665</v>
      </c>
      <c r="B319" s="7" t="s">
        <v>665</v>
      </c>
      <c r="C319" s="8">
        <v>1040101</v>
      </c>
      <c r="D319" s="8">
        <v>1040101004</v>
      </c>
      <c r="E319" s="9">
        <v>10063</v>
      </c>
      <c r="F319" s="8" t="s">
        <v>59</v>
      </c>
      <c r="G319" s="12"/>
      <c r="H319" s="8"/>
      <c r="I319" s="22">
        <v>205000</v>
      </c>
      <c r="J319" s="8"/>
      <c r="K319" s="8"/>
      <c r="L319" s="8" t="s">
        <v>912</v>
      </c>
      <c r="M319" s="8" t="s">
        <v>897</v>
      </c>
      <c r="N319" s="10"/>
      <c r="O319" s="10"/>
      <c r="P319" s="10"/>
      <c r="Q319" s="10"/>
      <c r="R319" s="10"/>
      <c r="S319" s="10"/>
      <c r="T319" s="10"/>
    </row>
    <row r="320" spans="1:20" s="10" customFormat="1" ht="144" x14ac:dyDescent="0.55000000000000004">
      <c r="A320" s="5" t="s">
        <v>665</v>
      </c>
      <c r="B320" s="5" t="s">
        <v>665</v>
      </c>
      <c r="C320" s="3">
        <v>1040101</v>
      </c>
      <c r="D320" s="3">
        <v>1040101004</v>
      </c>
      <c r="E320" s="6">
        <v>10063</v>
      </c>
      <c r="F320" s="3" t="s">
        <v>59</v>
      </c>
      <c r="G320" s="6">
        <v>1</v>
      </c>
      <c r="H320" s="3" t="s">
        <v>709</v>
      </c>
      <c r="I320" s="23">
        <v>205000</v>
      </c>
      <c r="J320" s="3" t="s">
        <v>3</v>
      </c>
      <c r="K320" s="3" t="s">
        <v>60</v>
      </c>
      <c r="L320" s="3" t="s">
        <v>912</v>
      </c>
      <c r="M320" s="3"/>
    </row>
    <row r="321" spans="1:20" s="4" customFormat="1" ht="72" x14ac:dyDescent="0.55000000000000004">
      <c r="A321" s="7" t="s">
        <v>665</v>
      </c>
      <c r="B321" s="7" t="s">
        <v>323</v>
      </c>
      <c r="C321" s="8">
        <v>1020101</v>
      </c>
      <c r="D321" s="8">
        <v>1020101001</v>
      </c>
      <c r="E321" s="9">
        <v>10069</v>
      </c>
      <c r="F321" s="8" t="s">
        <v>70</v>
      </c>
      <c r="G321" s="12"/>
      <c r="H321" s="8"/>
      <c r="I321" s="22">
        <v>3400</v>
      </c>
      <c r="J321" s="8"/>
      <c r="K321" s="8"/>
      <c r="L321" s="8" t="s">
        <v>912</v>
      </c>
      <c r="M321" s="8" t="s">
        <v>897</v>
      </c>
      <c r="N321" s="10"/>
      <c r="O321" s="10"/>
      <c r="P321" s="10"/>
      <c r="Q321" s="10"/>
      <c r="R321" s="10"/>
      <c r="S321" s="10"/>
      <c r="T321" s="10"/>
    </row>
    <row r="322" spans="1:20" s="10" customFormat="1" ht="108" x14ac:dyDescent="0.55000000000000004">
      <c r="A322" s="5" t="s">
        <v>665</v>
      </c>
      <c r="B322" s="5" t="s">
        <v>323</v>
      </c>
      <c r="C322" s="3">
        <v>1020101</v>
      </c>
      <c r="D322" s="3">
        <v>1020101001</v>
      </c>
      <c r="E322" s="6">
        <v>10069</v>
      </c>
      <c r="F322" s="3" t="s">
        <v>70</v>
      </c>
      <c r="G322" s="6">
        <v>1</v>
      </c>
      <c r="H322" s="3" t="s">
        <v>70</v>
      </c>
      <c r="I322" s="23">
        <v>3400</v>
      </c>
      <c r="J322" s="3" t="s">
        <v>3</v>
      </c>
      <c r="K322" s="3" t="s">
        <v>10</v>
      </c>
      <c r="L322" s="3" t="s">
        <v>912</v>
      </c>
      <c r="M322" s="3"/>
    </row>
    <row r="323" spans="1:20" s="4" customFormat="1" ht="72" x14ac:dyDescent="0.55000000000000004">
      <c r="A323" s="7" t="s">
        <v>665</v>
      </c>
      <c r="B323" s="7" t="s">
        <v>323</v>
      </c>
      <c r="C323" s="8">
        <v>1010201</v>
      </c>
      <c r="D323" s="8">
        <v>1010201001</v>
      </c>
      <c r="E323" s="9">
        <v>10070</v>
      </c>
      <c r="F323" s="8" t="s">
        <v>71</v>
      </c>
      <c r="G323" s="12"/>
      <c r="H323" s="8"/>
      <c r="I323" s="22">
        <v>530</v>
      </c>
      <c r="J323" s="8"/>
      <c r="K323" s="8"/>
      <c r="L323" s="8" t="s">
        <v>912</v>
      </c>
      <c r="M323" s="8" t="s">
        <v>897</v>
      </c>
      <c r="N323" s="10"/>
      <c r="O323" s="10"/>
      <c r="P323" s="10"/>
      <c r="Q323" s="10"/>
      <c r="R323" s="10"/>
      <c r="S323" s="10"/>
      <c r="T323" s="10"/>
    </row>
    <row r="324" spans="1:20" s="4" customFormat="1" ht="108" x14ac:dyDescent="0.55000000000000004">
      <c r="A324" s="5" t="s">
        <v>665</v>
      </c>
      <c r="B324" s="5" t="s">
        <v>323</v>
      </c>
      <c r="C324" s="3">
        <v>1010201</v>
      </c>
      <c r="D324" s="3">
        <v>1010201001</v>
      </c>
      <c r="E324" s="6">
        <v>10070</v>
      </c>
      <c r="F324" s="3" t="s">
        <v>71</v>
      </c>
      <c r="G324" s="6">
        <v>1</v>
      </c>
      <c r="H324" s="3" t="s">
        <v>72</v>
      </c>
      <c r="I324" s="23">
        <v>530</v>
      </c>
      <c r="J324" s="3" t="s">
        <v>421</v>
      </c>
      <c r="K324" s="3" t="s">
        <v>10</v>
      </c>
      <c r="L324" s="3" t="s">
        <v>912</v>
      </c>
      <c r="M324" s="3"/>
      <c r="N324" s="10"/>
      <c r="O324" s="10"/>
      <c r="P324" s="10"/>
      <c r="Q324" s="10"/>
      <c r="R324" s="10"/>
      <c r="S324" s="10"/>
      <c r="T324" s="10"/>
    </row>
    <row r="325" spans="1:20" s="4" customFormat="1" ht="72" x14ac:dyDescent="0.55000000000000004">
      <c r="A325" s="7" t="s">
        <v>665</v>
      </c>
      <c r="B325" s="7" t="s">
        <v>324</v>
      </c>
      <c r="C325" s="8">
        <v>1020101</v>
      </c>
      <c r="D325" s="8">
        <v>1020101001</v>
      </c>
      <c r="E325" s="9">
        <v>10076</v>
      </c>
      <c r="F325" s="8" t="s">
        <v>80</v>
      </c>
      <c r="G325" s="12"/>
      <c r="H325" s="8"/>
      <c r="I325" s="22">
        <v>34</v>
      </c>
      <c r="J325" s="8"/>
      <c r="K325" s="8"/>
      <c r="L325" s="8" t="s">
        <v>912</v>
      </c>
      <c r="M325" s="8" t="s">
        <v>897</v>
      </c>
      <c r="N325" s="10"/>
      <c r="O325" s="10"/>
      <c r="P325" s="10"/>
      <c r="Q325" s="10"/>
      <c r="R325" s="10"/>
      <c r="S325" s="10"/>
      <c r="T325" s="10"/>
    </row>
    <row r="326" spans="1:20" s="4" customFormat="1" ht="72" x14ac:dyDescent="0.55000000000000004">
      <c r="A326" s="5" t="s">
        <v>665</v>
      </c>
      <c r="B326" s="5" t="s">
        <v>324</v>
      </c>
      <c r="C326" s="3">
        <v>1020101</v>
      </c>
      <c r="D326" s="3">
        <v>1020101001</v>
      </c>
      <c r="E326" s="6">
        <v>10076</v>
      </c>
      <c r="F326" s="3" t="s">
        <v>80</v>
      </c>
      <c r="G326" s="6">
        <v>1</v>
      </c>
      <c r="H326" s="3" t="s">
        <v>80</v>
      </c>
      <c r="I326" s="23">
        <v>34</v>
      </c>
      <c r="J326" s="3" t="s">
        <v>3</v>
      </c>
      <c r="K326" s="3" t="s">
        <v>10</v>
      </c>
      <c r="L326" s="3" t="s">
        <v>912</v>
      </c>
      <c r="M326" s="3"/>
      <c r="N326" s="10"/>
      <c r="O326" s="10"/>
      <c r="P326" s="10"/>
      <c r="Q326" s="10"/>
      <c r="R326" s="10"/>
      <c r="S326" s="10"/>
      <c r="T326" s="10"/>
    </row>
    <row r="327" spans="1:20" s="10" customFormat="1" ht="72" x14ac:dyDescent="0.55000000000000004">
      <c r="A327" s="7" t="s">
        <v>665</v>
      </c>
      <c r="B327" s="7" t="s">
        <v>324</v>
      </c>
      <c r="C327" s="8">
        <v>1020101</v>
      </c>
      <c r="D327" s="8">
        <v>1020101001</v>
      </c>
      <c r="E327" s="9">
        <v>10077</v>
      </c>
      <c r="F327" s="8" t="s">
        <v>81</v>
      </c>
      <c r="G327" s="12"/>
      <c r="H327" s="8"/>
      <c r="I327" s="22">
        <v>170</v>
      </c>
      <c r="J327" s="8"/>
      <c r="K327" s="8"/>
      <c r="L327" s="8" t="s">
        <v>912</v>
      </c>
      <c r="M327" s="8" t="s">
        <v>897</v>
      </c>
    </row>
    <row r="328" spans="1:20" s="4" customFormat="1" ht="72" x14ac:dyDescent="0.55000000000000004">
      <c r="A328" s="5" t="s">
        <v>665</v>
      </c>
      <c r="B328" s="5" t="s">
        <v>324</v>
      </c>
      <c r="C328" s="3">
        <v>1020101</v>
      </c>
      <c r="D328" s="3">
        <v>1020101001</v>
      </c>
      <c r="E328" s="6">
        <v>10077</v>
      </c>
      <c r="F328" s="3" t="s">
        <v>81</v>
      </c>
      <c r="G328" s="6">
        <v>1</v>
      </c>
      <c r="H328" s="3" t="s">
        <v>81</v>
      </c>
      <c r="I328" s="23">
        <v>170</v>
      </c>
      <c r="J328" s="3" t="s">
        <v>3</v>
      </c>
      <c r="K328" s="3" t="s">
        <v>10</v>
      </c>
      <c r="L328" s="3" t="s">
        <v>912</v>
      </c>
      <c r="M328" s="3"/>
      <c r="N328" s="10"/>
      <c r="O328" s="10"/>
      <c r="P328" s="10"/>
      <c r="Q328" s="10"/>
      <c r="R328" s="10"/>
      <c r="S328" s="10"/>
      <c r="T328" s="10"/>
    </row>
    <row r="329" spans="1:20" s="10" customFormat="1" ht="72" x14ac:dyDescent="0.55000000000000004">
      <c r="A329" s="7" t="s">
        <v>665</v>
      </c>
      <c r="B329" s="7" t="s">
        <v>324</v>
      </c>
      <c r="C329" s="8">
        <v>1020101</v>
      </c>
      <c r="D329" s="8">
        <v>1020101001</v>
      </c>
      <c r="E329" s="9">
        <v>10077</v>
      </c>
      <c r="F329" s="8" t="s">
        <v>81</v>
      </c>
      <c r="G329" s="12"/>
      <c r="H329" s="8"/>
      <c r="I329" s="22">
        <v>794.67</v>
      </c>
      <c r="J329" s="8"/>
      <c r="K329" s="8"/>
      <c r="L329" s="8" t="s">
        <v>912</v>
      </c>
      <c r="M329" s="8" t="s">
        <v>917</v>
      </c>
      <c r="N329" s="26" t="s">
        <v>931</v>
      </c>
      <c r="O329" s="26" t="s">
        <v>930</v>
      </c>
    </row>
    <row r="330" spans="1:20" s="4" customFormat="1" ht="72" x14ac:dyDescent="0.55000000000000004">
      <c r="A330" s="5" t="s">
        <v>665</v>
      </c>
      <c r="B330" s="5" t="s">
        <v>324</v>
      </c>
      <c r="C330" s="3">
        <v>1020101</v>
      </c>
      <c r="D330" s="3">
        <v>1020101001</v>
      </c>
      <c r="E330" s="6">
        <v>10077</v>
      </c>
      <c r="F330" s="3" t="s">
        <v>81</v>
      </c>
      <c r="G330" s="6">
        <v>1</v>
      </c>
      <c r="H330" s="3" t="s">
        <v>81</v>
      </c>
      <c r="I330" s="23">
        <v>794.67</v>
      </c>
      <c r="J330" s="3" t="s">
        <v>3</v>
      </c>
      <c r="K330" s="3" t="s">
        <v>10</v>
      </c>
      <c r="L330" s="3" t="s">
        <v>912</v>
      </c>
      <c r="M330" s="3"/>
      <c r="N330" s="28" t="s">
        <v>931</v>
      </c>
      <c r="O330" s="28" t="s">
        <v>930</v>
      </c>
      <c r="P330" s="10"/>
      <c r="Q330" s="10"/>
      <c r="R330" s="10"/>
      <c r="S330" s="10"/>
      <c r="T330" s="10"/>
    </row>
    <row r="331" spans="1:20" s="10" customFormat="1" ht="72" x14ac:dyDescent="0.55000000000000004">
      <c r="A331" s="7" t="s">
        <v>665</v>
      </c>
      <c r="B331" s="7" t="s">
        <v>324</v>
      </c>
      <c r="C331" s="8">
        <v>1030211</v>
      </c>
      <c r="D331" s="8"/>
      <c r="E331" s="9">
        <v>10078</v>
      </c>
      <c r="F331" s="8" t="s">
        <v>715</v>
      </c>
      <c r="G331" s="12"/>
      <c r="H331" s="8"/>
      <c r="I331" s="22">
        <v>89</v>
      </c>
      <c r="J331" s="8"/>
      <c r="K331" s="8"/>
      <c r="L331" s="8" t="s">
        <v>912</v>
      </c>
      <c r="M331" s="8" t="s">
        <v>897</v>
      </c>
    </row>
    <row r="332" spans="1:20" s="4" customFormat="1" ht="72" x14ac:dyDescent="0.55000000000000004">
      <c r="A332" s="5" t="s">
        <v>665</v>
      </c>
      <c r="B332" s="5" t="s">
        <v>324</v>
      </c>
      <c r="C332" s="3">
        <v>1030211</v>
      </c>
      <c r="D332" s="3"/>
      <c r="E332" s="6">
        <v>10078</v>
      </c>
      <c r="F332" s="3" t="s">
        <v>715</v>
      </c>
      <c r="G332" s="6">
        <v>1</v>
      </c>
      <c r="H332" s="3" t="s">
        <v>716</v>
      </c>
      <c r="I332" s="23">
        <v>89</v>
      </c>
      <c r="J332" s="3" t="s">
        <v>3</v>
      </c>
      <c r="K332" s="3" t="s">
        <v>10</v>
      </c>
      <c r="L332" s="3" t="s">
        <v>912</v>
      </c>
      <c r="M332" s="3"/>
      <c r="N332" s="10"/>
      <c r="O332" s="10"/>
      <c r="P332" s="10"/>
      <c r="Q332" s="10"/>
      <c r="R332" s="10"/>
      <c r="S332" s="10"/>
      <c r="T332" s="10"/>
    </row>
    <row r="333" spans="1:20" s="10" customFormat="1" x14ac:dyDescent="0.55000000000000004">
      <c r="A333" s="7" t="s">
        <v>665</v>
      </c>
      <c r="B333" s="7" t="s">
        <v>665</v>
      </c>
      <c r="C333" s="8">
        <v>1020101</v>
      </c>
      <c r="D333" s="8">
        <v>1020101001</v>
      </c>
      <c r="E333" s="9">
        <v>10105</v>
      </c>
      <c r="F333" s="8" t="s">
        <v>124</v>
      </c>
      <c r="G333" s="12"/>
      <c r="H333" s="8"/>
      <c r="I333" s="22">
        <v>5848</v>
      </c>
      <c r="J333" s="8"/>
      <c r="K333" s="8"/>
      <c r="L333" s="8" t="s">
        <v>912</v>
      </c>
      <c r="M333" s="8" t="s">
        <v>897</v>
      </c>
    </row>
    <row r="334" spans="1:20" s="4" customFormat="1" ht="72" x14ac:dyDescent="0.55000000000000004">
      <c r="A334" s="5" t="s">
        <v>665</v>
      </c>
      <c r="B334" s="5" t="s">
        <v>665</v>
      </c>
      <c r="C334" s="3">
        <v>1020101</v>
      </c>
      <c r="D334" s="3">
        <v>1020101001</v>
      </c>
      <c r="E334" s="6">
        <v>10105</v>
      </c>
      <c r="F334" s="3" t="s">
        <v>124</v>
      </c>
      <c r="G334" s="6">
        <v>1</v>
      </c>
      <c r="H334" s="3" t="s">
        <v>124</v>
      </c>
      <c r="I334" s="23">
        <v>5848</v>
      </c>
      <c r="J334" s="3" t="s">
        <v>3</v>
      </c>
      <c r="K334" s="3" t="s">
        <v>10</v>
      </c>
      <c r="L334" s="3" t="s">
        <v>912</v>
      </c>
      <c r="M334" s="3"/>
      <c r="N334" s="10"/>
      <c r="O334" s="10"/>
      <c r="P334" s="10"/>
      <c r="Q334" s="10"/>
      <c r="R334" s="10"/>
      <c r="S334" s="10"/>
      <c r="T334" s="10"/>
    </row>
    <row r="335" spans="1:20" s="10" customFormat="1" x14ac:dyDescent="0.55000000000000004">
      <c r="A335" s="7" t="s">
        <v>665</v>
      </c>
      <c r="B335" s="7" t="s">
        <v>665</v>
      </c>
      <c r="C335" s="8">
        <v>1020101</v>
      </c>
      <c r="D335" s="8">
        <v>1020101001</v>
      </c>
      <c r="E335" s="9">
        <v>10116</v>
      </c>
      <c r="F335" s="8" t="s">
        <v>133</v>
      </c>
      <c r="G335" s="12"/>
      <c r="H335" s="8"/>
      <c r="I335" s="22">
        <v>170</v>
      </c>
      <c r="J335" s="8"/>
      <c r="K335" s="8"/>
      <c r="L335" s="8" t="s">
        <v>912</v>
      </c>
      <c r="M335" s="8" t="s">
        <v>897</v>
      </c>
    </row>
    <row r="336" spans="1:20" s="4" customFormat="1" ht="72" x14ac:dyDescent="0.55000000000000004">
      <c r="A336" s="5" t="s">
        <v>665</v>
      </c>
      <c r="B336" s="5" t="s">
        <v>665</v>
      </c>
      <c r="C336" s="3">
        <v>1020101</v>
      </c>
      <c r="D336" s="3">
        <v>1020101001</v>
      </c>
      <c r="E336" s="6">
        <v>10116</v>
      </c>
      <c r="F336" s="3" t="s">
        <v>133</v>
      </c>
      <c r="G336" s="6">
        <v>1</v>
      </c>
      <c r="H336" s="3" t="s">
        <v>133</v>
      </c>
      <c r="I336" s="23">
        <v>170</v>
      </c>
      <c r="J336" s="3" t="s">
        <v>3</v>
      </c>
      <c r="K336" s="3" t="s">
        <v>10</v>
      </c>
      <c r="L336" s="3" t="s">
        <v>912</v>
      </c>
      <c r="M336" s="3"/>
      <c r="N336" s="10"/>
      <c r="O336" s="10"/>
      <c r="P336" s="10"/>
      <c r="Q336" s="10"/>
      <c r="R336" s="10"/>
      <c r="S336" s="10"/>
      <c r="T336" s="10"/>
    </row>
    <row r="337" spans="1:20" s="10" customFormat="1" x14ac:dyDescent="0.55000000000000004">
      <c r="A337" s="7" t="s">
        <v>665</v>
      </c>
      <c r="B337" s="7" t="s">
        <v>665</v>
      </c>
      <c r="C337" s="8">
        <v>1020101</v>
      </c>
      <c r="D337" s="8">
        <v>1020101001</v>
      </c>
      <c r="E337" s="9">
        <v>10119</v>
      </c>
      <c r="F337" s="8" t="s">
        <v>137</v>
      </c>
      <c r="G337" s="12"/>
      <c r="H337" s="8"/>
      <c r="I337" s="22">
        <v>12630</v>
      </c>
      <c r="J337" s="8"/>
      <c r="K337" s="8"/>
      <c r="L337" s="8" t="s">
        <v>912</v>
      </c>
      <c r="M337" s="8" t="s">
        <v>897</v>
      </c>
    </row>
    <row r="338" spans="1:20" s="4" customFormat="1" ht="72" x14ac:dyDescent="0.55000000000000004">
      <c r="A338" s="5" t="s">
        <v>665</v>
      </c>
      <c r="B338" s="5" t="s">
        <v>665</v>
      </c>
      <c r="C338" s="3">
        <v>1020101</v>
      </c>
      <c r="D338" s="3">
        <v>1020101001</v>
      </c>
      <c r="E338" s="6">
        <v>10119</v>
      </c>
      <c r="F338" s="3" t="s">
        <v>137</v>
      </c>
      <c r="G338" s="6">
        <v>1</v>
      </c>
      <c r="H338" s="3" t="s">
        <v>138</v>
      </c>
      <c r="I338" s="23">
        <v>12630</v>
      </c>
      <c r="J338" s="3" t="s">
        <v>3</v>
      </c>
      <c r="K338" s="3" t="s">
        <v>10</v>
      </c>
      <c r="L338" s="3" t="s">
        <v>912</v>
      </c>
      <c r="M338" s="3"/>
      <c r="N338" s="10"/>
      <c r="O338" s="10"/>
      <c r="P338" s="10"/>
      <c r="Q338" s="10"/>
      <c r="R338" s="10"/>
      <c r="S338" s="10"/>
      <c r="T338" s="10"/>
    </row>
    <row r="339" spans="1:20" s="10" customFormat="1" x14ac:dyDescent="0.55000000000000004">
      <c r="A339" s="7" t="s">
        <v>665</v>
      </c>
      <c r="B339" s="7" t="s">
        <v>665</v>
      </c>
      <c r="C339" s="8">
        <v>1020101</v>
      </c>
      <c r="D339" s="8">
        <v>1020101001</v>
      </c>
      <c r="E339" s="9">
        <v>10122</v>
      </c>
      <c r="F339" s="8" t="s">
        <v>141</v>
      </c>
      <c r="G339" s="12"/>
      <c r="H339" s="8"/>
      <c r="I339" s="22">
        <v>85</v>
      </c>
      <c r="J339" s="8"/>
      <c r="K339" s="8"/>
      <c r="L339" s="8" t="s">
        <v>912</v>
      </c>
      <c r="M339" s="8" t="s">
        <v>897</v>
      </c>
    </row>
    <row r="340" spans="1:20" s="4" customFormat="1" ht="72" x14ac:dyDescent="0.55000000000000004">
      <c r="A340" s="5" t="s">
        <v>665</v>
      </c>
      <c r="B340" s="5" t="s">
        <v>665</v>
      </c>
      <c r="C340" s="3">
        <v>1020101</v>
      </c>
      <c r="D340" s="3">
        <v>1020101001</v>
      </c>
      <c r="E340" s="6">
        <v>10122</v>
      </c>
      <c r="F340" s="3" t="s">
        <v>141</v>
      </c>
      <c r="G340" s="6">
        <v>1</v>
      </c>
      <c r="H340" s="3" t="s">
        <v>141</v>
      </c>
      <c r="I340" s="23">
        <v>85</v>
      </c>
      <c r="J340" s="3" t="s">
        <v>3</v>
      </c>
      <c r="K340" s="3" t="s">
        <v>10</v>
      </c>
      <c r="L340" s="3" t="s">
        <v>912</v>
      </c>
      <c r="M340" s="3"/>
      <c r="N340" s="10"/>
      <c r="O340" s="10"/>
      <c r="P340" s="10"/>
      <c r="Q340" s="10"/>
      <c r="R340" s="10"/>
      <c r="S340" s="10"/>
      <c r="T340" s="10"/>
    </row>
    <row r="341" spans="1:20" s="10" customFormat="1" x14ac:dyDescent="0.55000000000000004">
      <c r="A341" s="7" t="s">
        <v>665</v>
      </c>
      <c r="B341" s="7" t="s">
        <v>665</v>
      </c>
      <c r="C341" s="8">
        <v>1020101</v>
      </c>
      <c r="D341" s="8"/>
      <c r="E341" s="9">
        <v>10126</v>
      </c>
      <c r="F341" s="8" t="s">
        <v>722</v>
      </c>
      <c r="G341" s="12"/>
      <c r="H341" s="8"/>
      <c r="I341" s="22">
        <v>1615</v>
      </c>
      <c r="J341" s="8"/>
      <c r="K341" s="8"/>
      <c r="L341" s="8" t="s">
        <v>912</v>
      </c>
      <c r="M341" s="8" t="s">
        <v>897</v>
      </c>
    </row>
    <row r="342" spans="1:20" s="4" customFormat="1" x14ac:dyDescent="0.55000000000000004">
      <c r="A342" s="5" t="s">
        <v>665</v>
      </c>
      <c r="B342" s="5" t="s">
        <v>665</v>
      </c>
      <c r="C342" s="3">
        <v>1020101</v>
      </c>
      <c r="D342" s="3"/>
      <c r="E342" s="6">
        <v>10126</v>
      </c>
      <c r="F342" s="3" t="s">
        <v>722</v>
      </c>
      <c r="G342" s="6">
        <v>1</v>
      </c>
      <c r="H342" s="3" t="s">
        <v>723</v>
      </c>
      <c r="I342" s="23">
        <v>1615</v>
      </c>
      <c r="J342" s="3" t="s">
        <v>707</v>
      </c>
      <c r="K342" s="3" t="s">
        <v>10</v>
      </c>
      <c r="L342" s="3" t="s">
        <v>912</v>
      </c>
      <c r="M342" s="3"/>
      <c r="N342" s="10"/>
      <c r="O342" s="10"/>
      <c r="P342" s="10"/>
      <c r="Q342" s="10"/>
      <c r="R342" s="10"/>
      <c r="S342" s="10"/>
      <c r="T342" s="10"/>
    </row>
    <row r="343" spans="1:20" s="4" customFormat="1" x14ac:dyDescent="0.55000000000000004">
      <c r="A343" s="7" t="s">
        <v>665</v>
      </c>
      <c r="B343" s="7" t="s">
        <v>665</v>
      </c>
      <c r="C343" s="8">
        <v>1020101</v>
      </c>
      <c r="D343" s="8">
        <v>1020101001</v>
      </c>
      <c r="E343" s="9">
        <v>10145</v>
      </c>
      <c r="F343" s="8" t="s">
        <v>164</v>
      </c>
      <c r="G343" s="12"/>
      <c r="H343" s="8"/>
      <c r="I343" s="22">
        <v>4782</v>
      </c>
      <c r="J343" s="8"/>
      <c r="K343" s="8"/>
      <c r="L343" s="8" t="s">
        <v>912</v>
      </c>
      <c r="M343" s="8" t="s">
        <v>897</v>
      </c>
      <c r="N343" s="10"/>
      <c r="O343" s="10"/>
      <c r="P343" s="10"/>
      <c r="Q343" s="10"/>
      <c r="R343" s="10"/>
      <c r="S343" s="10"/>
      <c r="T343" s="10"/>
    </row>
    <row r="344" spans="1:20" s="10" customFormat="1" ht="72" x14ac:dyDescent="0.55000000000000004">
      <c r="A344" s="5" t="s">
        <v>665</v>
      </c>
      <c r="B344" s="5" t="s">
        <v>665</v>
      </c>
      <c r="C344" s="3">
        <v>1020101</v>
      </c>
      <c r="D344" s="3">
        <v>1020101001</v>
      </c>
      <c r="E344" s="6">
        <v>10145</v>
      </c>
      <c r="F344" s="3" t="s">
        <v>164</v>
      </c>
      <c r="G344" s="6">
        <v>1</v>
      </c>
      <c r="H344" s="3" t="s">
        <v>164</v>
      </c>
      <c r="I344" s="23">
        <v>4782</v>
      </c>
      <c r="J344" s="3" t="s">
        <v>3</v>
      </c>
      <c r="K344" s="3" t="s">
        <v>10</v>
      </c>
      <c r="L344" s="3" t="s">
        <v>912</v>
      </c>
      <c r="M344" s="3"/>
    </row>
    <row r="345" spans="1:20" s="4" customFormat="1" x14ac:dyDescent="0.55000000000000004">
      <c r="A345" s="7" t="s">
        <v>665</v>
      </c>
      <c r="B345" s="7" t="s">
        <v>665</v>
      </c>
      <c r="C345" s="8">
        <v>1020101</v>
      </c>
      <c r="D345" s="8">
        <v>1020101001</v>
      </c>
      <c r="E345" s="9">
        <v>10146</v>
      </c>
      <c r="F345" s="8" t="s">
        <v>165</v>
      </c>
      <c r="G345" s="12"/>
      <c r="H345" s="8"/>
      <c r="I345" s="22">
        <v>663</v>
      </c>
      <c r="J345" s="8"/>
      <c r="K345" s="8"/>
      <c r="L345" s="8" t="s">
        <v>912</v>
      </c>
      <c r="M345" s="8" t="s">
        <v>897</v>
      </c>
      <c r="N345" s="10"/>
      <c r="O345" s="10"/>
      <c r="P345" s="10"/>
      <c r="Q345" s="10"/>
      <c r="R345" s="10"/>
      <c r="S345" s="10"/>
      <c r="T345" s="10"/>
    </row>
    <row r="346" spans="1:20" s="10" customFormat="1" ht="72" x14ac:dyDescent="0.55000000000000004">
      <c r="A346" s="5" t="s">
        <v>665</v>
      </c>
      <c r="B346" s="5" t="s">
        <v>665</v>
      </c>
      <c r="C346" s="3">
        <v>1020101</v>
      </c>
      <c r="D346" s="3">
        <v>1020101001</v>
      </c>
      <c r="E346" s="6">
        <v>10146</v>
      </c>
      <c r="F346" s="3" t="s">
        <v>165</v>
      </c>
      <c r="G346" s="6">
        <v>1</v>
      </c>
      <c r="H346" s="3" t="s">
        <v>165</v>
      </c>
      <c r="I346" s="23">
        <v>663</v>
      </c>
      <c r="J346" s="3" t="s">
        <v>3</v>
      </c>
      <c r="K346" s="3" t="s">
        <v>10</v>
      </c>
      <c r="L346" s="3" t="s">
        <v>912</v>
      </c>
      <c r="M346" s="3"/>
    </row>
    <row r="347" spans="1:20" s="4" customFormat="1" x14ac:dyDescent="0.55000000000000004">
      <c r="A347" s="7" t="s">
        <v>665</v>
      </c>
      <c r="B347" s="7" t="s">
        <v>665</v>
      </c>
      <c r="C347" s="8">
        <v>1020101</v>
      </c>
      <c r="D347" s="8">
        <v>1020101001</v>
      </c>
      <c r="E347" s="9">
        <v>10148</v>
      </c>
      <c r="F347" s="8" t="s">
        <v>168</v>
      </c>
      <c r="G347" s="12"/>
      <c r="H347" s="8"/>
      <c r="I347" s="22">
        <v>85</v>
      </c>
      <c r="J347" s="8"/>
      <c r="K347" s="8"/>
      <c r="L347" s="8" t="s">
        <v>912</v>
      </c>
      <c r="M347" s="8" t="s">
        <v>897</v>
      </c>
      <c r="N347" s="10"/>
      <c r="O347" s="10"/>
      <c r="P347" s="10"/>
      <c r="Q347" s="10"/>
      <c r="R347" s="10"/>
      <c r="S347" s="10"/>
      <c r="T347" s="10"/>
    </row>
    <row r="348" spans="1:20" s="4" customFormat="1" ht="72" x14ac:dyDescent="0.55000000000000004">
      <c r="A348" s="5" t="s">
        <v>665</v>
      </c>
      <c r="B348" s="5" t="s">
        <v>665</v>
      </c>
      <c r="C348" s="3">
        <v>1020101</v>
      </c>
      <c r="D348" s="3">
        <v>1020101001</v>
      </c>
      <c r="E348" s="6">
        <v>10148</v>
      </c>
      <c r="F348" s="3" t="s">
        <v>168</v>
      </c>
      <c r="G348" s="6">
        <v>1</v>
      </c>
      <c r="H348" s="3" t="s">
        <v>168</v>
      </c>
      <c r="I348" s="23">
        <v>85</v>
      </c>
      <c r="J348" s="3" t="s">
        <v>3</v>
      </c>
      <c r="K348" s="3" t="s">
        <v>10</v>
      </c>
      <c r="L348" s="3" t="s">
        <v>912</v>
      </c>
      <c r="M348" s="3"/>
      <c r="N348" s="10"/>
      <c r="O348" s="10"/>
      <c r="P348" s="10"/>
      <c r="Q348" s="10"/>
      <c r="R348" s="10"/>
      <c r="S348" s="10"/>
      <c r="T348" s="10"/>
    </row>
    <row r="349" spans="1:20" s="10" customFormat="1" x14ac:dyDescent="0.55000000000000004">
      <c r="A349" s="7" t="s">
        <v>665</v>
      </c>
      <c r="B349" s="7" t="s">
        <v>665</v>
      </c>
      <c r="C349" s="8">
        <v>1020101</v>
      </c>
      <c r="D349" s="8">
        <v>1020101001</v>
      </c>
      <c r="E349" s="9">
        <v>10156</v>
      </c>
      <c r="F349" s="8" t="s">
        <v>175</v>
      </c>
      <c r="G349" s="12"/>
      <c r="H349" s="8"/>
      <c r="I349" s="22">
        <v>2230</v>
      </c>
      <c r="J349" s="8"/>
      <c r="K349" s="8"/>
      <c r="L349" s="8" t="s">
        <v>912</v>
      </c>
      <c r="M349" s="8" t="s">
        <v>897</v>
      </c>
    </row>
    <row r="350" spans="1:20" s="4" customFormat="1" ht="72" x14ac:dyDescent="0.55000000000000004">
      <c r="A350" s="5" t="s">
        <v>665</v>
      </c>
      <c r="B350" s="5" t="s">
        <v>665</v>
      </c>
      <c r="C350" s="3">
        <v>1020101</v>
      </c>
      <c r="D350" s="3">
        <v>1020101001</v>
      </c>
      <c r="E350" s="6">
        <v>10156</v>
      </c>
      <c r="F350" s="3" t="s">
        <v>175</v>
      </c>
      <c r="G350" s="6">
        <v>1</v>
      </c>
      <c r="H350" s="3" t="s">
        <v>175</v>
      </c>
      <c r="I350" s="23">
        <v>2230</v>
      </c>
      <c r="J350" s="3" t="s">
        <v>3</v>
      </c>
      <c r="K350" s="3" t="s">
        <v>10</v>
      </c>
      <c r="L350" s="3" t="s">
        <v>912</v>
      </c>
      <c r="M350" s="3"/>
      <c r="N350" s="10"/>
      <c r="O350" s="10"/>
      <c r="P350" s="10"/>
      <c r="Q350" s="10"/>
      <c r="R350" s="10"/>
      <c r="S350" s="10"/>
      <c r="T350" s="10"/>
    </row>
    <row r="351" spans="1:20" s="10" customFormat="1" ht="72" x14ac:dyDescent="0.55000000000000004">
      <c r="A351" s="7" t="s">
        <v>665</v>
      </c>
      <c r="B351" s="7" t="s">
        <v>665</v>
      </c>
      <c r="C351" s="8">
        <v>1020101</v>
      </c>
      <c r="D351" s="8">
        <v>1020101001</v>
      </c>
      <c r="E351" s="9">
        <v>10165</v>
      </c>
      <c r="F351" s="8" t="s">
        <v>180</v>
      </c>
      <c r="G351" s="12"/>
      <c r="H351" s="8"/>
      <c r="I351" s="22">
        <v>25.5</v>
      </c>
      <c r="J351" s="8"/>
      <c r="K351" s="8"/>
      <c r="L351" s="8" t="s">
        <v>912</v>
      </c>
      <c r="M351" s="8" t="s">
        <v>897</v>
      </c>
    </row>
    <row r="352" spans="1:20" s="4" customFormat="1" ht="108" x14ac:dyDescent="0.55000000000000004">
      <c r="A352" s="5" t="s">
        <v>665</v>
      </c>
      <c r="B352" s="5" t="s">
        <v>665</v>
      </c>
      <c r="C352" s="3">
        <v>1020101</v>
      </c>
      <c r="D352" s="3">
        <v>1020101001</v>
      </c>
      <c r="E352" s="6">
        <v>10165</v>
      </c>
      <c r="F352" s="3" t="s">
        <v>180</v>
      </c>
      <c r="G352" s="6">
        <v>1</v>
      </c>
      <c r="H352" s="3" t="s">
        <v>181</v>
      </c>
      <c r="I352" s="23">
        <v>25.5</v>
      </c>
      <c r="J352" s="3" t="s">
        <v>3</v>
      </c>
      <c r="K352" s="3" t="s">
        <v>10</v>
      </c>
      <c r="L352" s="3" t="s">
        <v>912</v>
      </c>
      <c r="M352" s="3"/>
      <c r="N352" s="10"/>
      <c r="O352" s="10"/>
      <c r="P352" s="10"/>
      <c r="Q352" s="10"/>
      <c r="R352" s="10"/>
      <c r="S352" s="10"/>
      <c r="T352" s="10"/>
    </row>
    <row r="353" spans="1:20" s="4" customFormat="1" ht="72" x14ac:dyDescent="0.55000000000000004">
      <c r="A353" s="7" t="s">
        <v>665</v>
      </c>
      <c r="B353" s="7" t="s">
        <v>665</v>
      </c>
      <c r="C353" s="8">
        <v>1020101</v>
      </c>
      <c r="D353" s="8">
        <v>1020101001</v>
      </c>
      <c r="E353" s="9">
        <v>10176</v>
      </c>
      <c r="F353" s="8" t="s">
        <v>190</v>
      </c>
      <c r="G353" s="12"/>
      <c r="H353" s="8"/>
      <c r="I353" s="22">
        <v>578</v>
      </c>
      <c r="J353" s="8"/>
      <c r="K353" s="8"/>
      <c r="L353" s="8" t="s">
        <v>912</v>
      </c>
      <c r="M353" s="8" t="s">
        <v>897</v>
      </c>
      <c r="N353" s="10"/>
      <c r="O353" s="10"/>
      <c r="P353" s="10"/>
      <c r="Q353" s="10"/>
      <c r="R353" s="10"/>
      <c r="S353" s="10"/>
      <c r="T353" s="10"/>
    </row>
    <row r="354" spans="1:20" s="10" customFormat="1" ht="72" x14ac:dyDescent="0.55000000000000004">
      <c r="A354" s="5" t="s">
        <v>665</v>
      </c>
      <c r="B354" s="5" t="s">
        <v>665</v>
      </c>
      <c r="C354" s="3">
        <v>1020101</v>
      </c>
      <c r="D354" s="3">
        <v>1020101001</v>
      </c>
      <c r="E354" s="6">
        <v>10176</v>
      </c>
      <c r="F354" s="3" t="s">
        <v>190</v>
      </c>
      <c r="G354" s="6">
        <v>1</v>
      </c>
      <c r="H354" s="3" t="s">
        <v>191</v>
      </c>
      <c r="I354" s="23">
        <v>578</v>
      </c>
      <c r="J354" s="3" t="s">
        <v>3</v>
      </c>
      <c r="K354" s="3" t="s">
        <v>10</v>
      </c>
      <c r="L354" s="3" t="s">
        <v>912</v>
      </c>
      <c r="M354" s="3"/>
    </row>
    <row r="355" spans="1:20" s="4" customFormat="1" x14ac:dyDescent="0.55000000000000004">
      <c r="A355" s="7" t="s">
        <v>665</v>
      </c>
      <c r="B355" s="7" t="s">
        <v>665</v>
      </c>
      <c r="C355" s="8">
        <v>1020101</v>
      </c>
      <c r="D355" s="8">
        <v>1020101001</v>
      </c>
      <c r="E355" s="9">
        <v>10187</v>
      </c>
      <c r="F355" s="8" t="s">
        <v>204</v>
      </c>
      <c r="G355" s="12"/>
      <c r="H355" s="8"/>
      <c r="I355" s="22">
        <v>42.5</v>
      </c>
      <c r="J355" s="8"/>
      <c r="K355" s="8"/>
      <c r="L355" s="8" t="s">
        <v>912</v>
      </c>
      <c r="M355" s="8" t="s">
        <v>897</v>
      </c>
      <c r="N355" s="10"/>
      <c r="O355" s="10"/>
      <c r="P355" s="10"/>
      <c r="Q355" s="10"/>
      <c r="R355" s="10"/>
      <c r="S355" s="10"/>
      <c r="T355" s="10"/>
    </row>
    <row r="356" spans="1:20" s="4" customFormat="1" ht="72" x14ac:dyDescent="0.55000000000000004">
      <c r="A356" s="5" t="s">
        <v>665</v>
      </c>
      <c r="B356" s="5" t="s">
        <v>665</v>
      </c>
      <c r="C356" s="3">
        <v>1020101</v>
      </c>
      <c r="D356" s="3">
        <v>1020101001</v>
      </c>
      <c r="E356" s="6">
        <v>10187</v>
      </c>
      <c r="F356" s="3" t="s">
        <v>204</v>
      </c>
      <c r="G356" s="6">
        <v>1</v>
      </c>
      <c r="H356" s="3" t="s">
        <v>204</v>
      </c>
      <c r="I356" s="23">
        <v>42.5</v>
      </c>
      <c r="J356" s="3" t="s">
        <v>3</v>
      </c>
      <c r="K356" s="3" t="s">
        <v>10</v>
      </c>
      <c r="L356" s="3" t="s">
        <v>912</v>
      </c>
      <c r="M356" s="3"/>
      <c r="N356" s="10"/>
      <c r="O356" s="10"/>
      <c r="P356" s="10"/>
      <c r="Q356" s="10"/>
      <c r="R356" s="10"/>
      <c r="S356" s="10"/>
      <c r="T356" s="10"/>
    </row>
    <row r="357" spans="1:20" s="4" customFormat="1" x14ac:dyDescent="0.55000000000000004">
      <c r="A357" s="7" t="s">
        <v>665</v>
      </c>
      <c r="B357" s="7" t="s">
        <v>665</v>
      </c>
      <c r="C357" s="8">
        <v>1020101</v>
      </c>
      <c r="D357" s="8">
        <v>1020101001</v>
      </c>
      <c r="E357" s="9">
        <v>10189</v>
      </c>
      <c r="F357" s="8" t="s">
        <v>208</v>
      </c>
      <c r="G357" s="12"/>
      <c r="H357" s="8"/>
      <c r="I357" s="22">
        <v>1275</v>
      </c>
      <c r="J357" s="8"/>
      <c r="K357" s="8"/>
      <c r="L357" s="8" t="s">
        <v>912</v>
      </c>
      <c r="M357" s="8" t="s">
        <v>897</v>
      </c>
      <c r="N357" s="10"/>
      <c r="O357" s="10"/>
      <c r="P357" s="10"/>
      <c r="Q357" s="10"/>
      <c r="R357" s="10"/>
      <c r="S357" s="10"/>
      <c r="T357" s="10"/>
    </row>
    <row r="358" spans="1:20" s="10" customFormat="1" ht="72" x14ac:dyDescent="0.55000000000000004">
      <c r="A358" s="5" t="s">
        <v>665</v>
      </c>
      <c r="B358" s="5" t="s">
        <v>665</v>
      </c>
      <c r="C358" s="3">
        <v>1020101</v>
      </c>
      <c r="D358" s="3">
        <v>1020101001</v>
      </c>
      <c r="E358" s="6">
        <v>10189</v>
      </c>
      <c r="F358" s="3" t="s">
        <v>208</v>
      </c>
      <c r="G358" s="6">
        <v>1</v>
      </c>
      <c r="H358" s="3" t="s">
        <v>208</v>
      </c>
      <c r="I358" s="23">
        <v>1275</v>
      </c>
      <c r="J358" s="3" t="s">
        <v>3</v>
      </c>
      <c r="K358" s="3" t="s">
        <v>10</v>
      </c>
      <c r="L358" s="3" t="s">
        <v>912</v>
      </c>
      <c r="M358" s="3"/>
    </row>
    <row r="359" spans="1:20" s="4" customFormat="1" ht="72" x14ac:dyDescent="0.55000000000000004">
      <c r="A359" s="7" t="s">
        <v>665</v>
      </c>
      <c r="B359" s="7" t="s">
        <v>665</v>
      </c>
      <c r="C359" s="8">
        <v>1020101</v>
      </c>
      <c r="D359" s="8"/>
      <c r="E359" s="9">
        <v>10192</v>
      </c>
      <c r="F359" s="8" t="s">
        <v>212</v>
      </c>
      <c r="G359" s="12"/>
      <c r="H359" s="8"/>
      <c r="I359" s="22">
        <v>4970</v>
      </c>
      <c r="J359" s="8"/>
      <c r="K359" s="8"/>
      <c r="L359" s="8" t="s">
        <v>912</v>
      </c>
      <c r="M359" s="8" t="s">
        <v>897</v>
      </c>
      <c r="N359" s="10"/>
      <c r="O359" s="10"/>
      <c r="P359" s="10"/>
      <c r="Q359" s="10"/>
      <c r="R359" s="10"/>
      <c r="S359" s="10"/>
      <c r="T359" s="10"/>
    </row>
    <row r="360" spans="1:20" s="4" customFormat="1" ht="72" x14ac:dyDescent="0.55000000000000004">
      <c r="A360" s="5" t="s">
        <v>665</v>
      </c>
      <c r="B360" s="5" t="s">
        <v>665</v>
      </c>
      <c r="C360" s="3">
        <v>1020101</v>
      </c>
      <c r="D360" s="3"/>
      <c r="E360" s="6">
        <v>10192</v>
      </c>
      <c r="F360" s="3" t="s">
        <v>212</v>
      </c>
      <c r="G360" s="6">
        <v>1</v>
      </c>
      <c r="H360" s="3" t="s">
        <v>730</v>
      </c>
      <c r="I360" s="23">
        <v>4970</v>
      </c>
      <c r="J360" s="3" t="s">
        <v>707</v>
      </c>
      <c r="K360" s="3" t="s">
        <v>10</v>
      </c>
      <c r="L360" s="3" t="s">
        <v>912</v>
      </c>
      <c r="M360" s="3"/>
      <c r="N360" s="10"/>
      <c r="O360" s="10"/>
      <c r="P360" s="10"/>
      <c r="Q360" s="10"/>
      <c r="R360" s="10"/>
      <c r="S360" s="10"/>
      <c r="T360" s="10"/>
    </row>
    <row r="361" spans="1:20" s="10" customFormat="1" ht="72" x14ac:dyDescent="0.55000000000000004">
      <c r="A361" s="7" t="s">
        <v>665</v>
      </c>
      <c r="B361" s="7" t="s">
        <v>665</v>
      </c>
      <c r="C361" s="8">
        <v>1020101</v>
      </c>
      <c r="D361" s="8">
        <v>1020101001</v>
      </c>
      <c r="E361" s="9">
        <v>10200</v>
      </c>
      <c r="F361" s="8" t="s">
        <v>219</v>
      </c>
      <c r="G361" s="12"/>
      <c r="H361" s="8"/>
      <c r="I361" s="22">
        <v>127.5</v>
      </c>
      <c r="J361" s="8"/>
      <c r="K361" s="8"/>
      <c r="L361" s="8" t="s">
        <v>912</v>
      </c>
      <c r="M361" s="8" t="s">
        <v>897</v>
      </c>
    </row>
    <row r="362" spans="1:20" s="4" customFormat="1" ht="72" x14ac:dyDescent="0.55000000000000004">
      <c r="A362" s="5" t="s">
        <v>665</v>
      </c>
      <c r="B362" s="5" t="s">
        <v>665</v>
      </c>
      <c r="C362" s="3">
        <v>1020101</v>
      </c>
      <c r="D362" s="3">
        <v>1020101001</v>
      </c>
      <c r="E362" s="6">
        <v>10200</v>
      </c>
      <c r="F362" s="3" t="s">
        <v>219</v>
      </c>
      <c r="G362" s="6">
        <v>1</v>
      </c>
      <c r="H362" s="3" t="s">
        <v>220</v>
      </c>
      <c r="I362" s="23">
        <v>127.5</v>
      </c>
      <c r="J362" s="3" t="s">
        <v>3</v>
      </c>
      <c r="K362" s="3" t="s">
        <v>10</v>
      </c>
      <c r="L362" s="3" t="s">
        <v>912</v>
      </c>
      <c r="M362" s="3"/>
      <c r="N362" s="10"/>
      <c r="O362" s="10"/>
      <c r="P362" s="10"/>
      <c r="Q362" s="10"/>
      <c r="R362" s="10"/>
      <c r="S362" s="10"/>
      <c r="T362" s="10"/>
    </row>
    <row r="363" spans="1:20" s="4" customFormat="1" ht="72" x14ac:dyDescent="0.55000000000000004">
      <c r="A363" s="7" t="s">
        <v>665</v>
      </c>
      <c r="B363" s="7" t="s">
        <v>665</v>
      </c>
      <c r="C363" s="8">
        <v>1020101</v>
      </c>
      <c r="D363" s="8">
        <v>1020101001</v>
      </c>
      <c r="E363" s="9">
        <v>10211</v>
      </c>
      <c r="F363" s="8" t="s">
        <v>224</v>
      </c>
      <c r="G363" s="12"/>
      <c r="H363" s="8"/>
      <c r="I363" s="22">
        <v>42.5</v>
      </c>
      <c r="J363" s="8"/>
      <c r="K363" s="8"/>
      <c r="L363" s="8" t="s">
        <v>912</v>
      </c>
      <c r="M363" s="8" t="s">
        <v>897</v>
      </c>
      <c r="N363" s="10"/>
      <c r="O363" s="10"/>
      <c r="P363" s="10"/>
      <c r="Q363" s="10"/>
      <c r="R363" s="10"/>
      <c r="S363" s="10"/>
      <c r="T363" s="10"/>
    </row>
    <row r="364" spans="1:20" s="10" customFormat="1" ht="108" x14ac:dyDescent="0.55000000000000004">
      <c r="A364" s="5" t="s">
        <v>665</v>
      </c>
      <c r="B364" s="5" t="s">
        <v>665</v>
      </c>
      <c r="C364" s="3">
        <v>1020101</v>
      </c>
      <c r="D364" s="3">
        <v>1020101001</v>
      </c>
      <c r="E364" s="6">
        <v>10211</v>
      </c>
      <c r="F364" s="3" t="s">
        <v>224</v>
      </c>
      <c r="G364" s="6">
        <v>1</v>
      </c>
      <c r="H364" s="3" t="s">
        <v>225</v>
      </c>
      <c r="I364" s="23">
        <v>42.5</v>
      </c>
      <c r="J364" s="3" t="s">
        <v>3</v>
      </c>
      <c r="K364" s="3" t="s">
        <v>10</v>
      </c>
      <c r="L364" s="3" t="s">
        <v>912</v>
      </c>
      <c r="M364" s="3"/>
    </row>
    <row r="365" spans="1:20" s="4" customFormat="1" x14ac:dyDescent="0.55000000000000004">
      <c r="A365" s="7" t="s">
        <v>665</v>
      </c>
      <c r="B365" s="7" t="s">
        <v>671</v>
      </c>
      <c r="C365" s="8">
        <v>1030102</v>
      </c>
      <c r="D365" s="8">
        <v>1030102999</v>
      </c>
      <c r="E365" s="9">
        <v>10222</v>
      </c>
      <c r="F365" s="8" t="s">
        <v>246</v>
      </c>
      <c r="G365" s="12"/>
      <c r="H365" s="8"/>
      <c r="I365" s="22">
        <v>300</v>
      </c>
      <c r="J365" s="8"/>
      <c r="K365" s="8"/>
      <c r="L365" s="8" t="s">
        <v>912</v>
      </c>
      <c r="M365" s="8" t="s">
        <v>897</v>
      </c>
      <c r="N365" s="10"/>
      <c r="O365" s="10"/>
      <c r="P365" s="10"/>
      <c r="Q365" s="10"/>
      <c r="R365" s="10"/>
      <c r="S365" s="10"/>
      <c r="T365" s="10"/>
    </row>
    <row r="366" spans="1:20" s="10" customFormat="1" ht="72" x14ac:dyDescent="0.55000000000000004">
      <c r="A366" s="5" t="s">
        <v>665</v>
      </c>
      <c r="B366" s="5" t="s">
        <v>671</v>
      </c>
      <c r="C366" s="3">
        <v>1030102</v>
      </c>
      <c r="D366" s="3">
        <v>1030102999</v>
      </c>
      <c r="E366" s="6">
        <v>10222</v>
      </c>
      <c r="F366" s="3" t="s">
        <v>246</v>
      </c>
      <c r="G366" s="6">
        <v>1</v>
      </c>
      <c r="H366" s="3" t="s">
        <v>247</v>
      </c>
      <c r="I366" s="23">
        <v>300</v>
      </c>
      <c r="J366" s="3" t="s">
        <v>228</v>
      </c>
      <c r="K366" s="3" t="s">
        <v>248</v>
      </c>
      <c r="L366" s="3" t="s">
        <v>912</v>
      </c>
      <c r="M366" s="3"/>
    </row>
    <row r="367" spans="1:20" s="4" customFormat="1" ht="72" x14ac:dyDescent="0.55000000000000004">
      <c r="A367" s="7" t="s">
        <v>665</v>
      </c>
      <c r="B367" s="7" t="s">
        <v>671</v>
      </c>
      <c r="C367" s="8">
        <v>1030102</v>
      </c>
      <c r="D367" s="8"/>
      <c r="E367" s="9">
        <v>10225</v>
      </c>
      <c r="F367" s="8" t="s">
        <v>249</v>
      </c>
      <c r="G367" s="12"/>
      <c r="H367" s="8"/>
      <c r="I367" s="22">
        <v>900</v>
      </c>
      <c r="J367" s="8"/>
      <c r="K367" s="8"/>
      <c r="L367" s="8" t="s">
        <v>912</v>
      </c>
      <c r="M367" s="8" t="s">
        <v>897</v>
      </c>
      <c r="N367" s="10"/>
      <c r="O367" s="10"/>
      <c r="P367" s="10"/>
      <c r="Q367" s="10"/>
      <c r="R367" s="10"/>
      <c r="S367" s="10"/>
      <c r="T367" s="10"/>
    </row>
    <row r="368" spans="1:20" s="10" customFormat="1" ht="72" x14ac:dyDescent="0.55000000000000004">
      <c r="A368" s="5" t="s">
        <v>665</v>
      </c>
      <c r="B368" s="5" t="s">
        <v>671</v>
      </c>
      <c r="C368" s="3">
        <v>1030102</v>
      </c>
      <c r="D368" s="3"/>
      <c r="E368" s="6">
        <v>10225</v>
      </c>
      <c r="F368" s="3" t="s">
        <v>249</v>
      </c>
      <c r="G368" s="6">
        <v>1</v>
      </c>
      <c r="H368" s="3" t="s">
        <v>250</v>
      </c>
      <c r="I368" s="23">
        <v>100</v>
      </c>
      <c r="J368" s="3" t="s">
        <v>3</v>
      </c>
      <c r="K368" s="3" t="s">
        <v>10</v>
      </c>
      <c r="L368" s="3" t="s">
        <v>912</v>
      </c>
      <c r="M368" s="3"/>
    </row>
    <row r="369" spans="1:20" s="4" customFormat="1" ht="72" x14ac:dyDescent="0.55000000000000004">
      <c r="A369" s="5" t="s">
        <v>665</v>
      </c>
      <c r="B369" s="5" t="s">
        <v>671</v>
      </c>
      <c r="C369" s="3">
        <v>1030102</v>
      </c>
      <c r="D369" s="3"/>
      <c r="E369" s="6">
        <v>10225</v>
      </c>
      <c r="F369" s="3" t="s">
        <v>249</v>
      </c>
      <c r="G369" s="6">
        <v>2</v>
      </c>
      <c r="H369" s="3" t="s">
        <v>251</v>
      </c>
      <c r="I369" s="23">
        <v>200</v>
      </c>
      <c r="J369" s="3" t="s">
        <v>3</v>
      </c>
      <c r="K369" s="3" t="s">
        <v>10</v>
      </c>
      <c r="L369" s="3" t="s">
        <v>912</v>
      </c>
      <c r="M369" s="3"/>
      <c r="N369" s="10"/>
      <c r="O369" s="10"/>
      <c r="P369" s="10"/>
      <c r="Q369" s="10"/>
      <c r="R369" s="10"/>
      <c r="S369" s="10"/>
      <c r="T369" s="10"/>
    </row>
    <row r="370" spans="1:20" s="4" customFormat="1" ht="72" x14ac:dyDescent="0.55000000000000004">
      <c r="A370" s="5" t="s">
        <v>665</v>
      </c>
      <c r="B370" s="5" t="s">
        <v>671</v>
      </c>
      <c r="C370" s="3">
        <v>1030102</v>
      </c>
      <c r="D370" s="3"/>
      <c r="E370" s="6">
        <v>10225</v>
      </c>
      <c r="F370" s="3" t="s">
        <v>249</v>
      </c>
      <c r="G370" s="6">
        <v>3</v>
      </c>
      <c r="H370" s="3" t="s">
        <v>252</v>
      </c>
      <c r="I370" s="23">
        <v>200</v>
      </c>
      <c r="J370" s="3" t="s">
        <v>3</v>
      </c>
      <c r="K370" s="3" t="s">
        <v>10</v>
      </c>
      <c r="L370" s="3" t="s">
        <v>912</v>
      </c>
      <c r="M370" s="3"/>
      <c r="N370" s="10"/>
      <c r="O370" s="10"/>
      <c r="P370" s="10"/>
      <c r="Q370" s="10"/>
      <c r="R370" s="10"/>
      <c r="S370" s="10"/>
      <c r="T370" s="10"/>
    </row>
    <row r="371" spans="1:20" s="10" customFormat="1" ht="72" x14ac:dyDescent="0.55000000000000004">
      <c r="A371" s="5" t="s">
        <v>665</v>
      </c>
      <c r="B371" s="5" t="s">
        <v>671</v>
      </c>
      <c r="C371" s="3">
        <v>1030102</v>
      </c>
      <c r="D371" s="3"/>
      <c r="E371" s="6">
        <v>10225</v>
      </c>
      <c r="F371" s="3" t="s">
        <v>249</v>
      </c>
      <c r="G371" s="6">
        <v>4</v>
      </c>
      <c r="H371" s="3" t="s">
        <v>253</v>
      </c>
      <c r="I371" s="23">
        <v>400</v>
      </c>
      <c r="J371" s="3" t="s">
        <v>3</v>
      </c>
      <c r="K371" s="3" t="s">
        <v>10</v>
      </c>
      <c r="L371" s="3" t="s">
        <v>912</v>
      </c>
      <c r="M371" s="3"/>
    </row>
    <row r="372" spans="1:20" s="4" customFormat="1" x14ac:dyDescent="0.55000000000000004">
      <c r="A372" s="7" t="s">
        <v>665</v>
      </c>
      <c r="B372" s="7" t="s">
        <v>671</v>
      </c>
      <c r="C372" s="8">
        <v>1030217</v>
      </c>
      <c r="D372" s="8"/>
      <c r="E372" s="9">
        <v>10228</v>
      </c>
      <c r="F372" s="8" t="s">
        <v>255</v>
      </c>
      <c r="G372" s="12"/>
      <c r="H372" s="8"/>
      <c r="I372" s="22">
        <v>850</v>
      </c>
      <c r="J372" s="8"/>
      <c r="K372" s="8"/>
      <c r="L372" s="8" t="s">
        <v>912</v>
      </c>
      <c r="M372" s="8" t="s">
        <v>897</v>
      </c>
      <c r="N372" s="10"/>
      <c r="O372" s="10"/>
      <c r="P372" s="10"/>
      <c r="Q372" s="10"/>
      <c r="R372" s="10"/>
      <c r="S372" s="10"/>
      <c r="T372" s="10"/>
    </row>
    <row r="373" spans="1:20" s="4" customFormat="1" ht="72" x14ac:dyDescent="0.55000000000000004">
      <c r="A373" s="5" t="s">
        <v>665</v>
      </c>
      <c r="B373" s="5" t="s">
        <v>671</v>
      </c>
      <c r="C373" s="5">
        <v>1030217</v>
      </c>
      <c r="D373" s="5"/>
      <c r="E373" s="5">
        <v>10228</v>
      </c>
      <c r="F373" s="5" t="s">
        <v>255</v>
      </c>
      <c r="G373" s="6">
        <v>1</v>
      </c>
      <c r="H373" s="3" t="s">
        <v>256</v>
      </c>
      <c r="I373" s="23">
        <v>850</v>
      </c>
      <c r="J373" s="3" t="s">
        <v>3</v>
      </c>
      <c r="K373" s="3" t="s">
        <v>60</v>
      </c>
      <c r="L373" s="3" t="s">
        <v>912</v>
      </c>
      <c r="M373" s="3"/>
      <c r="N373" s="10"/>
      <c r="O373" s="10"/>
      <c r="P373" s="10"/>
      <c r="Q373" s="10"/>
      <c r="R373" s="10"/>
      <c r="S373" s="10"/>
      <c r="T373" s="10"/>
    </row>
    <row r="374" spans="1:20" s="10" customFormat="1" ht="72" x14ac:dyDescent="0.55000000000000004">
      <c r="A374" s="7" t="s">
        <v>665</v>
      </c>
      <c r="B374" s="7" t="s">
        <v>671</v>
      </c>
      <c r="C374" s="8">
        <v>1020199</v>
      </c>
      <c r="D374" s="8">
        <v>1020199999</v>
      </c>
      <c r="E374" s="9">
        <v>10229</v>
      </c>
      <c r="F374" s="8" t="s">
        <v>257</v>
      </c>
      <c r="G374" s="12"/>
      <c r="H374" s="8"/>
      <c r="I374" s="22">
        <v>500</v>
      </c>
      <c r="J374" s="8"/>
      <c r="K374" s="8"/>
      <c r="L374" s="8" t="s">
        <v>912</v>
      </c>
      <c r="M374" s="8" t="s">
        <v>897</v>
      </c>
    </row>
    <row r="375" spans="1:20" s="4" customFormat="1" ht="72" x14ac:dyDescent="0.55000000000000004">
      <c r="A375" s="5" t="s">
        <v>665</v>
      </c>
      <c r="B375" s="5" t="s">
        <v>671</v>
      </c>
      <c r="C375" s="3">
        <v>1020199</v>
      </c>
      <c r="D375" s="3">
        <v>1020199999</v>
      </c>
      <c r="E375" s="6">
        <v>10229</v>
      </c>
      <c r="F375" s="3" t="s">
        <v>257</v>
      </c>
      <c r="G375" s="6">
        <v>1</v>
      </c>
      <c r="H375" s="3" t="s">
        <v>258</v>
      </c>
      <c r="I375" s="23">
        <v>500</v>
      </c>
      <c r="J375" s="3" t="s">
        <v>3</v>
      </c>
      <c r="K375" s="3" t="s">
        <v>10</v>
      </c>
      <c r="L375" s="3" t="s">
        <v>912</v>
      </c>
      <c r="M375" s="3"/>
      <c r="N375" s="10"/>
      <c r="O375" s="10"/>
      <c r="P375" s="10"/>
      <c r="Q375" s="10"/>
      <c r="R375" s="10"/>
      <c r="S375" s="10"/>
      <c r="T375" s="10"/>
    </row>
    <row r="376" spans="1:20" s="10" customFormat="1" ht="72" x14ac:dyDescent="0.55000000000000004">
      <c r="A376" s="7" t="s">
        <v>665</v>
      </c>
      <c r="B376" s="7" t="s">
        <v>323</v>
      </c>
      <c r="C376" s="8">
        <v>1020101</v>
      </c>
      <c r="D376" s="8">
        <v>1020101001</v>
      </c>
      <c r="E376" s="9">
        <v>10322</v>
      </c>
      <c r="F376" s="8" t="s">
        <v>393</v>
      </c>
      <c r="G376" s="12"/>
      <c r="H376" s="8"/>
      <c r="I376" s="22">
        <v>510</v>
      </c>
      <c r="J376" s="8"/>
      <c r="K376" s="8"/>
      <c r="L376" s="8" t="s">
        <v>912</v>
      </c>
      <c r="M376" s="8" t="s">
        <v>897</v>
      </c>
    </row>
    <row r="377" spans="1:20" s="4" customFormat="1" ht="72" x14ac:dyDescent="0.55000000000000004">
      <c r="A377" s="5" t="s">
        <v>665</v>
      </c>
      <c r="B377" s="5" t="s">
        <v>323</v>
      </c>
      <c r="C377" s="3">
        <v>1020101</v>
      </c>
      <c r="D377" s="3">
        <v>1020101001</v>
      </c>
      <c r="E377" s="6">
        <v>10322</v>
      </c>
      <c r="F377" s="3" t="s">
        <v>393</v>
      </c>
      <c r="G377" s="6">
        <v>1</v>
      </c>
      <c r="H377" s="3" t="s">
        <v>394</v>
      </c>
      <c r="I377" s="23">
        <v>510</v>
      </c>
      <c r="J377" s="3" t="s">
        <v>3</v>
      </c>
      <c r="K377" s="3" t="s">
        <v>10</v>
      </c>
      <c r="L377" s="3" t="s">
        <v>912</v>
      </c>
      <c r="M377" s="3"/>
      <c r="N377" s="10"/>
      <c r="O377" s="10"/>
      <c r="P377" s="10"/>
      <c r="Q377" s="10"/>
      <c r="R377" s="10"/>
      <c r="S377" s="10"/>
      <c r="T377" s="10"/>
    </row>
    <row r="378" spans="1:20" s="10" customFormat="1" ht="72" x14ac:dyDescent="0.55000000000000004">
      <c r="A378" s="7" t="s">
        <v>665</v>
      </c>
      <c r="B378" s="7" t="s">
        <v>671</v>
      </c>
      <c r="C378" s="8">
        <v>1020102</v>
      </c>
      <c r="D378" s="8">
        <v>1020102001</v>
      </c>
      <c r="E378" s="9">
        <v>10347</v>
      </c>
      <c r="F378" s="8" t="s">
        <v>427</v>
      </c>
      <c r="G378" s="12"/>
      <c r="H378" s="8"/>
      <c r="I378" s="22">
        <v>1000</v>
      </c>
      <c r="J378" s="8"/>
      <c r="K378" s="8"/>
      <c r="L378" s="8" t="s">
        <v>912</v>
      </c>
      <c r="M378" s="8" t="s">
        <v>897</v>
      </c>
    </row>
    <row r="379" spans="1:20" s="4" customFormat="1" ht="72" x14ac:dyDescent="0.55000000000000004">
      <c r="A379" s="5" t="s">
        <v>665</v>
      </c>
      <c r="B379" s="5" t="s">
        <v>671</v>
      </c>
      <c r="C379" s="3">
        <v>1020102</v>
      </c>
      <c r="D379" s="3">
        <v>1020102001</v>
      </c>
      <c r="E379" s="6">
        <v>10347</v>
      </c>
      <c r="F379" s="3" t="s">
        <v>427</v>
      </c>
      <c r="G379" s="6">
        <v>1</v>
      </c>
      <c r="H379" s="3" t="s">
        <v>428</v>
      </c>
      <c r="I379" s="23">
        <v>1000</v>
      </c>
      <c r="J379" s="3" t="s">
        <v>3</v>
      </c>
      <c r="K379" s="3" t="s">
        <v>10</v>
      </c>
      <c r="L379" s="3" t="s">
        <v>912</v>
      </c>
      <c r="M379" s="3"/>
      <c r="N379" s="10"/>
      <c r="O379" s="10"/>
      <c r="P379" s="10"/>
      <c r="Q379" s="10"/>
      <c r="R379" s="10"/>
      <c r="S379" s="10"/>
      <c r="T379" s="10"/>
    </row>
    <row r="380" spans="1:20" s="10" customFormat="1" ht="72" x14ac:dyDescent="0.55000000000000004">
      <c r="A380" s="7" t="s">
        <v>665</v>
      </c>
      <c r="B380" s="7" t="s">
        <v>671</v>
      </c>
      <c r="C380" s="8">
        <v>1030216</v>
      </c>
      <c r="D380" s="8">
        <v>1030216002</v>
      </c>
      <c r="E380" s="9">
        <v>10349</v>
      </c>
      <c r="F380" s="8" t="s">
        <v>429</v>
      </c>
      <c r="G380" s="12"/>
      <c r="H380" s="8"/>
      <c r="I380" s="22">
        <v>500</v>
      </c>
      <c r="J380" s="8"/>
      <c r="K380" s="8"/>
      <c r="L380" s="8" t="s">
        <v>912</v>
      </c>
      <c r="M380" s="8" t="s">
        <v>897</v>
      </c>
    </row>
    <row r="381" spans="1:20" s="4" customFormat="1" ht="72" x14ac:dyDescent="0.55000000000000004">
      <c r="A381" s="5" t="s">
        <v>665</v>
      </c>
      <c r="B381" s="5" t="s">
        <v>671</v>
      </c>
      <c r="C381" s="3">
        <v>1030216</v>
      </c>
      <c r="D381" s="3">
        <v>1030216002</v>
      </c>
      <c r="E381" s="6">
        <v>10349</v>
      </c>
      <c r="F381" s="3" t="s">
        <v>429</v>
      </c>
      <c r="G381" s="6">
        <v>1</v>
      </c>
      <c r="H381" s="3" t="s">
        <v>430</v>
      </c>
      <c r="I381" s="23">
        <v>500</v>
      </c>
      <c r="J381" s="3" t="s">
        <v>3</v>
      </c>
      <c r="K381" s="3" t="s">
        <v>10</v>
      </c>
      <c r="L381" s="3" t="s">
        <v>912</v>
      </c>
      <c r="M381" s="3"/>
      <c r="N381" s="10"/>
      <c r="O381" s="10"/>
      <c r="P381" s="10"/>
      <c r="Q381" s="10"/>
      <c r="R381" s="10"/>
      <c r="S381" s="10"/>
      <c r="T381" s="10"/>
    </row>
    <row r="382" spans="1:20" s="4" customFormat="1" x14ac:dyDescent="0.55000000000000004">
      <c r="A382" s="7" t="s">
        <v>665</v>
      </c>
      <c r="B382" s="7" t="s">
        <v>671</v>
      </c>
      <c r="C382" s="8">
        <v>1030205</v>
      </c>
      <c r="D382" s="8">
        <v>1030205999</v>
      </c>
      <c r="E382" s="9">
        <v>10351</v>
      </c>
      <c r="F382" s="8" t="s">
        <v>431</v>
      </c>
      <c r="G382" s="12"/>
      <c r="H382" s="8"/>
      <c r="I382" s="22">
        <v>900</v>
      </c>
      <c r="J382" s="8"/>
      <c r="K382" s="7"/>
      <c r="L382" s="8" t="s">
        <v>912</v>
      </c>
      <c r="M382" s="8" t="s">
        <v>897</v>
      </c>
      <c r="N382" s="10"/>
      <c r="O382" s="10"/>
      <c r="P382" s="10"/>
      <c r="Q382" s="10"/>
      <c r="R382" s="10"/>
      <c r="S382" s="10"/>
      <c r="T382" s="10"/>
    </row>
    <row r="383" spans="1:20" s="10" customFormat="1" ht="72" x14ac:dyDescent="0.55000000000000004">
      <c r="A383" s="5" t="s">
        <v>665</v>
      </c>
      <c r="B383" s="5" t="s">
        <v>671</v>
      </c>
      <c r="C383" s="3">
        <v>1030205</v>
      </c>
      <c r="D383" s="3">
        <v>1030205999</v>
      </c>
      <c r="E383" s="6">
        <v>10351</v>
      </c>
      <c r="F383" s="3" t="s">
        <v>431</v>
      </c>
      <c r="G383" s="6">
        <v>1</v>
      </c>
      <c r="H383" s="3" t="s">
        <v>432</v>
      </c>
      <c r="I383" s="23">
        <v>450</v>
      </c>
      <c r="J383" s="3" t="s">
        <v>707</v>
      </c>
      <c r="K383" s="3" t="s">
        <v>10</v>
      </c>
      <c r="L383" s="3" t="s">
        <v>912</v>
      </c>
      <c r="M383" s="3"/>
    </row>
    <row r="384" spans="1:20" s="4" customFormat="1" ht="72" x14ac:dyDescent="0.55000000000000004">
      <c r="A384" s="5" t="s">
        <v>665</v>
      </c>
      <c r="B384" s="5" t="s">
        <v>671</v>
      </c>
      <c r="C384" s="3">
        <v>1030205</v>
      </c>
      <c r="D384" s="3">
        <v>1030205999</v>
      </c>
      <c r="E384" s="6">
        <v>10351</v>
      </c>
      <c r="F384" s="3" t="s">
        <v>431</v>
      </c>
      <c r="G384" s="6">
        <v>2</v>
      </c>
      <c r="H384" s="3" t="s">
        <v>433</v>
      </c>
      <c r="I384" s="23">
        <v>450</v>
      </c>
      <c r="J384" s="3" t="s">
        <v>707</v>
      </c>
      <c r="K384" s="3" t="s">
        <v>10</v>
      </c>
      <c r="L384" s="3" t="s">
        <v>912</v>
      </c>
      <c r="M384" s="3"/>
      <c r="N384" s="10"/>
      <c r="O384" s="10"/>
      <c r="P384" s="10"/>
      <c r="Q384" s="10"/>
      <c r="R384" s="10"/>
      <c r="S384" s="10"/>
      <c r="T384" s="10"/>
    </row>
    <row r="385" spans="1:20" s="4" customFormat="1" ht="108" x14ac:dyDescent="0.55000000000000004">
      <c r="A385" s="7" t="s">
        <v>665</v>
      </c>
      <c r="B385" s="7" t="s">
        <v>665</v>
      </c>
      <c r="C385" s="8">
        <v>1020101</v>
      </c>
      <c r="D385" s="8">
        <v>1020101001</v>
      </c>
      <c r="E385" s="9">
        <v>10371</v>
      </c>
      <c r="F385" s="8" t="s">
        <v>447</v>
      </c>
      <c r="G385" s="12"/>
      <c r="H385" s="8"/>
      <c r="I385" s="22">
        <v>3779</v>
      </c>
      <c r="J385" s="8"/>
      <c r="K385" s="8"/>
      <c r="L385" s="8" t="s">
        <v>912</v>
      </c>
      <c r="M385" s="8" t="s">
        <v>897</v>
      </c>
      <c r="N385" s="10"/>
      <c r="O385" s="10"/>
      <c r="P385" s="10"/>
      <c r="Q385" s="10"/>
      <c r="R385" s="10"/>
      <c r="S385" s="10"/>
      <c r="T385" s="10"/>
    </row>
    <row r="386" spans="1:20" s="10" customFormat="1" ht="144" x14ac:dyDescent="0.55000000000000004">
      <c r="A386" s="5" t="s">
        <v>665</v>
      </c>
      <c r="B386" s="5" t="s">
        <v>665</v>
      </c>
      <c r="C386" s="3">
        <v>1020101</v>
      </c>
      <c r="D386" s="3">
        <v>1020101001</v>
      </c>
      <c r="E386" s="6">
        <v>10371</v>
      </c>
      <c r="F386" s="3" t="s">
        <v>447</v>
      </c>
      <c r="G386" s="6">
        <v>1</v>
      </c>
      <c r="H386" s="3" t="s">
        <v>792</v>
      </c>
      <c r="I386" s="23">
        <v>3779</v>
      </c>
      <c r="J386" s="3" t="s">
        <v>3</v>
      </c>
      <c r="K386" s="3" t="s">
        <v>10</v>
      </c>
      <c r="L386" s="3" t="s">
        <v>912</v>
      </c>
      <c r="M386" s="3"/>
    </row>
    <row r="387" spans="1:20" s="4" customFormat="1" ht="72" x14ac:dyDescent="0.55000000000000004">
      <c r="A387" s="7" t="s">
        <v>665</v>
      </c>
      <c r="B387" s="7" t="s">
        <v>671</v>
      </c>
      <c r="C387" s="8">
        <v>1030299</v>
      </c>
      <c r="D387" s="8">
        <v>1030299999</v>
      </c>
      <c r="E387" s="9">
        <v>10386</v>
      </c>
      <c r="F387" s="8" t="s">
        <v>458</v>
      </c>
      <c r="G387" s="12"/>
      <c r="H387" s="8"/>
      <c r="I387" s="22">
        <v>500</v>
      </c>
      <c r="J387" s="8"/>
      <c r="K387" s="8"/>
      <c r="L387" s="8" t="s">
        <v>912</v>
      </c>
      <c r="M387" s="8" t="s">
        <v>897</v>
      </c>
      <c r="N387" s="10"/>
      <c r="O387" s="10"/>
      <c r="P387" s="10"/>
      <c r="Q387" s="10"/>
      <c r="R387" s="10"/>
      <c r="S387" s="10"/>
      <c r="T387" s="10"/>
    </row>
    <row r="388" spans="1:20" s="4" customFormat="1" ht="72" x14ac:dyDescent="0.55000000000000004">
      <c r="A388" s="5" t="s">
        <v>665</v>
      </c>
      <c r="B388" s="5" t="s">
        <v>671</v>
      </c>
      <c r="C388" s="3">
        <v>1030299</v>
      </c>
      <c r="D388" s="3">
        <v>1030299999</v>
      </c>
      <c r="E388" s="6">
        <v>10386</v>
      </c>
      <c r="F388" s="3" t="s">
        <v>458</v>
      </c>
      <c r="G388" s="6">
        <v>1</v>
      </c>
      <c r="H388" s="3" t="s">
        <v>459</v>
      </c>
      <c r="I388" s="23">
        <v>500</v>
      </c>
      <c r="J388" s="3" t="s">
        <v>3</v>
      </c>
      <c r="K388" s="3" t="s">
        <v>10</v>
      </c>
      <c r="L388" s="3" t="s">
        <v>912</v>
      </c>
      <c r="M388" s="3"/>
      <c r="N388" s="10"/>
      <c r="O388" s="10"/>
      <c r="P388" s="10"/>
      <c r="Q388" s="10"/>
      <c r="R388" s="10"/>
      <c r="S388" s="10"/>
      <c r="T388" s="10"/>
    </row>
    <row r="389" spans="1:20" s="10" customFormat="1" ht="72" x14ac:dyDescent="0.55000000000000004">
      <c r="A389" s="7" t="s">
        <v>665</v>
      </c>
      <c r="B389" s="7" t="s">
        <v>671</v>
      </c>
      <c r="C389" s="8">
        <v>1030213</v>
      </c>
      <c r="D389" s="8">
        <v>1030213999</v>
      </c>
      <c r="E389" s="9">
        <v>10388</v>
      </c>
      <c r="F389" s="8" t="s">
        <v>793</v>
      </c>
      <c r="G389" s="12"/>
      <c r="H389" s="8"/>
      <c r="I389" s="22">
        <v>250</v>
      </c>
      <c r="J389" s="8"/>
      <c r="K389" s="8"/>
      <c r="L389" s="8" t="s">
        <v>912</v>
      </c>
      <c r="M389" s="8" t="s">
        <v>897</v>
      </c>
    </row>
    <row r="390" spans="1:20" s="4" customFormat="1" ht="72" x14ac:dyDescent="0.55000000000000004">
      <c r="A390" s="5" t="s">
        <v>665</v>
      </c>
      <c r="B390" s="5" t="s">
        <v>671</v>
      </c>
      <c r="C390" s="3">
        <v>1030213</v>
      </c>
      <c r="D390" s="3">
        <v>1030213999</v>
      </c>
      <c r="E390" s="6">
        <v>10388</v>
      </c>
      <c r="F390" s="3" t="s">
        <v>793</v>
      </c>
      <c r="G390" s="6">
        <v>1</v>
      </c>
      <c r="H390" s="3" t="s">
        <v>460</v>
      </c>
      <c r="I390" s="23">
        <v>250</v>
      </c>
      <c r="J390" s="3" t="s">
        <v>3</v>
      </c>
      <c r="K390" s="3" t="s">
        <v>10</v>
      </c>
      <c r="L390" s="3" t="s">
        <v>912</v>
      </c>
      <c r="M390" s="3"/>
      <c r="N390" s="10"/>
      <c r="O390" s="10"/>
      <c r="P390" s="10"/>
      <c r="Q390" s="10"/>
      <c r="R390" s="10"/>
      <c r="S390" s="10"/>
      <c r="T390" s="10"/>
    </row>
    <row r="391" spans="1:20" s="10" customFormat="1" ht="108" x14ac:dyDescent="0.55000000000000004">
      <c r="A391" s="7" t="s">
        <v>667</v>
      </c>
      <c r="B391" s="7" t="s">
        <v>671</v>
      </c>
      <c r="C391" s="8">
        <v>1100102</v>
      </c>
      <c r="D391" s="8">
        <v>1100102001</v>
      </c>
      <c r="E391" s="9">
        <v>10504</v>
      </c>
      <c r="F391" s="8" t="s">
        <v>797</v>
      </c>
      <c r="G391" s="12"/>
      <c r="H391" s="8"/>
      <c r="I391" s="22">
        <v>250000</v>
      </c>
      <c r="J391" s="8"/>
      <c r="K391" s="8"/>
      <c r="L391" s="8" t="s">
        <v>912</v>
      </c>
      <c r="M391" s="8" t="s">
        <v>897</v>
      </c>
    </row>
    <row r="392" spans="1:20" s="4" customFormat="1" ht="108" x14ac:dyDescent="0.55000000000000004">
      <c r="A392" s="5" t="s">
        <v>667</v>
      </c>
      <c r="B392" s="5" t="s">
        <v>671</v>
      </c>
      <c r="C392" s="3">
        <v>1100102</v>
      </c>
      <c r="D392" s="3">
        <v>1100102001</v>
      </c>
      <c r="E392" s="6">
        <v>10504</v>
      </c>
      <c r="F392" s="3" t="s">
        <v>797</v>
      </c>
      <c r="G392" s="6">
        <v>1</v>
      </c>
      <c r="H392" s="3" t="s">
        <v>798</v>
      </c>
      <c r="I392" s="23">
        <v>250000</v>
      </c>
      <c r="J392" s="3" t="s">
        <v>3</v>
      </c>
      <c r="K392" s="3" t="s">
        <v>407</v>
      </c>
      <c r="L392" s="3" t="s">
        <v>912</v>
      </c>
      <c r="M392" s="3"/>
      <c r="N392" s="10"/>
      <c r="O392" s="10"/>
      <c r="P392" s="10"/>
      <c r="Q392" s="10"/>
      <c r="R392" s="10"/>
      <c r="S392" s="10"/>
      <c r="T392" s="10"/>
    </row>
    <row r="393" spans="1:20" s="10" customFormat="1" x14ac:dyDescent="0.55000000000000004">
      <c r="A393" s="7" t="s">
        <v>665</v>
      </c>
      <c r="B393" s="7" t="s">
        <v>323</v>
      </c>
      <c r="C393" s="8">
        <v>1020101</v>
      </c>
      <c r="D393" s="8">
        <v>1020101001</v>
      </c>
      <c r="E393" s="9">
        <v>10511</v>
      </c>
      <c r="F393" s="8" t="s">
        <v>799</v>
      </c>
      <c r="G393" s="12"/>
      <c r="H393" s="8"/>
      <c r="I393" s="22">
        <v>510</v>
      </c>
      <c r="J393" s="8"/>
      <c r="K393" s="8"/>
      <c r="L393" s="8" t="s">
        <v>912</v>
      </c>
      <c r="M393" s="8" t="s">
        <v>897</v>
      </c>
    </row>
    <row r="394" spans="1:20" s="4" customFormat="1" ht="72" x14ac:dyDescent="0.55000000000000004">
      <c r="A394" s="5" t="s">
        <v>665</v>
      </c>
      <c r="B394" s="5" t="s">
        <v>323</v>
      </c>
      <c r="C394" s="3">
        <v>1020101</v>
      </c>
      <c r="D394" s="3">
        <v>1020101001</v>
      </c>
      <c r="E394" s="6">
        <v>10511</v>
      </c>
      <c r="F394" s="3" t="s">
        <v>799</v>
      </c>
      <c r="G394" s="6">
        <v>1</v>
      </c>
      <c r="H394" s="3" t="s">
        <v>485</v>
      </c>
      <c r="I394" s="23">
        <v>510</v>
      </c>
      <c r="J394" s="3" t="s">
        <v>3</v>
      </c>
      <c r="K394" s="3" t="s">
        <v>10</v>
      </c>
      <c r="L394" s="3" t="s">
        <v>912</v>
      </c>
      <c r="M394" s="3"/>
      <c r="N394" s="10"/>
      <c r="O394" s="10"/>
      <c r="P394" s="10"/>
      <c r="Q394" s="10"/>
      <c r="R394" s="10"/>
      <c r="S394" s="10"/>
      <c r="T394" s="10"/>
    </row>
    <row r="395" spans="1:20" s="10" customFormat="1" x14ac:dyDescent="0.55000000000000004">
      <c r="A395" s="7" t="s">
        <v>665</v>
      </c>
      <c r="B395" s="7" t="s">
        <v>323</v>
      </c>
      <c r="C395" s="8">
        <v>1020101</v>
      </c>
      <c r="D395" s="8">
        <v>1020101001</v>
      </c>
      <c r="E395" s="9">
        <v>10511</v>
      </c>
      <c r="F395" s="8" t="s">
        <v>799</v>
      </c>
      <c r="G395" s="12"/>
      <c r="H395" s="8"/>
      <c r="I395" s="22">
        <v>510</v>
      </c>
      <c r="J395" s="8"/>
      <c r="K395" s="8"/>
      <c r="L395" s="8" t="s">
        <v>912</v>
      </c>
      <c r="M395" s="8" t="s">
        <v>917</v>
      </c>
      <c r="N395" s="26" t="s">
        <v>928</v>
      </c>
      <c r="O395" s="26" t="s">
        <v>930</v>
      </c>
    </row>
    <row r="396" spans="1:20" s="4" customFormat="1" ht="72" x14ac:dyDescent="0.55000000000000004">
      <c r="A396" s="5" t="s">
        <v>665</v>
      </c>
      <c r="B396" s="5" t="s">
        <v>323</v>
      </c>
      <c r="C396" s="3">
        <v>1020101</v>
      </c>
      <c r="D396" s="3">
        <v>1020101001</v>
      </c>
      <c r="E396" s="6">
        <v>10511</v>
      </c>
      <c r="F396" s="3" t="s">
        <v>799</v>
      </c>
      <c r="G396" s="6">
        <v>1</v>
      </c>
      <c r="H396" s="3" t="s">
        <v>485</v>
      </c>
      <c r="I396" s="23">
        <v>510</v>
      </c>
      <c r="J396" s="3" t="s">
        <v>3</v>
      </c>
      <c r="K396" s="3" t="s">
        <v>10</v>
      </c>
      <c r="L396" s="3" t="s">
        <v>912</v>
      </c>
      <c r="M396" s="3"/>
      <c r="N396" s="28" t="s">
        <v>928</v>
      </c>
      <c r="O396" s="28" t="s">
        <v>930</v>
      </c>
      <c r="P396" s="10"/>
      <c r="Q396" s="10"/>
      <c r="R396" s="10"/>
      <c r="S396" s="10"/>
      <c r="T396" s="10"/>
    </row>
    <row r="397" spans="1:20" s="10" customFormat="1" x14ac:dyDescent="0.55000000000000004">
      <c r="A397" s="7" t="s">
        <v>665</v>
      </c>
      <c r="B397" s="7" t="s">
        <v>323</v>
      </c>
      <c r="C397" s="8">
        <v>1010201</v>
      </c>
      <c r="D397" s="8">
        <v>1010201001</v>
      </c>
      <c r="E397" s="9">
        <v>10512</v>
      </c>
      <c r="F397" s="8" t="s">
        <v>486</v>
      </c>
      <c r="G397" s="12"/>
      <c r="H397" s="8"/>
      <c r="I397" s="22">
        <v>100</v>
      </c>
      <c r="J397" s="8"/>
      <c r="K397" s="8"/>
      <c r="L397" s="8" t="s">
        <v>912</v>
      </c>
      <c r="M397" s="8" t="s">
        <v>897</v>
      </c>
    </row>
    <row r="398" spans="1:20" s="4" customFormat="1" ht="72" x14ac:dyDescent="0.55000000000000004">
      <c r="A398" s="5" t="s">
        <v>665</v>
      </c>
      <c r="B398" s="5" t="s">
        <v>323</v>
      </c>
      <c r="C398" s="3">
        <v>1010201</v>
      </c>
      <c r="D398" s="3">
        <v>1010201001</v>
      </c>
      <c r="E398" s="6">
        <v>10512</v>
      </c>
      <c r="F398" s="3" t="s">
        <v>486</v>
      </c>
      <c r="G398" s="6">
        <v>1</v>
      </c>
      <c r="H398" s="3" t="s">
        <v>487</v>
      </c>
      <c r="I398" s="23">
        <v>100</v>
      </c>
      <c r="J398" s="3" t="s">
        <v>3</v>
      </c>
      <c r="K398" s="3" t="s">
        <v>10</v>
      </c>
      <c r="L398" s="3" t="s">
        <v>912</v>
      </c>
      <c r="M398" s="3"/>
      <c r="N398" s="10"/>
      <c r="O398" s="10"/>
      <c r="P398" s="10"/>
      <c r="Q398" s="10"/>
      <c r="R398" s="10"/>
      <c r="S398" s="10"/>
      <c r="T398" s="10"/>
    </row>
    <row r="399" spans="1:20" s="10" customFormat="1" x14ac:dyDescent="0.55000000000000004">
      <c r="A399" s="7" t="s">
        <v>665</v>
      </c>
      <c r="B399" s="7" t="s">
        <v>323</v>
      </c>
      <c r="C399" s="8">
        <v>1010201</v>
      </c>
      <c r="D399" s="8">
        <v>1010201001</v>
      </c>
      <c r="E399" s="9">
        <v>10512</v>
      </c>
      <c r="F399" s="8" t="s">
        <v>486</v>
      </c>
      <c r="G399" s="12"/>
      <c r="H399" s="8"/>
      <c r="I399" s="22">
        <v>100</v>
      </c>
      <c r="J399" s="8"/>
      <c r="K399" s="8"/>
      <c r="L399" s="8" t="s">
        <v>912</v>
      </c>
      <c r="M399" s="8" t="s">
        <v>917</v>
      </c>
      <c r="N399" s="26" t="s">
        <v>928</v>
      </c>
      <c r="O399" s="26" t="s">
        <v>930</v>
      </c>
    </row>
    <row r="400" spans="1:20" s="4" customFormat="1" ht="72" x14ac:dyDescent="0.55000000000000004">
      <c r="A400" s="5" t="s">
        <v>665</v>
      </c>
      <c r="B400" s="5" t="s">
        <v>323</v>
      </c>
      <c r="C400" s="3">
        <v>1010201</v>
      </c>
      <c r="D400" s="3">
        <v>1010201001</v>
      </c>
      <c r="E400" s="6">
        <v>10512</v>
      </c>
      <c r="F400" s="3" t="s">
        <v>486</v>
      </c>
      <c r="G400" s="6">
        <v>1</v>
      </c>
      <c r="H400" s="3" t="s">
        <v>487</v>
      </c>
      <c r="I400" s="23">
        <v>100</v>
      </c>
      <c r="J400" s="3" t="s">
        <v>3</v>
      </c>
      <c r="K400" s="3" t="s">
        <v>10</v>
      </c>
      <c r="L400" s="3" t="s">
        <v>912</v>
      </c>
      <c r="M400" s="3"/>
      <c r="N400" s="28" t="s">
        <v>928</v>
      </c>
      <c r="O400" s="28" t="s">
        <v>930</v>
      </c>
      <c r="P400" s="10"/>
      <c r="Q400" s="10"/>
      <c r="R400" s="10"/>
      <c r="S400" s="10"/>
      <c r="T400" s="10"/>
    </row>
    <row r="401" spans="1:20" s="10" customFormat="1" ht="72" x14ac:dyDescent="0.55000000000000004">
      <c r="A401" s="7" t="s">
        <v>665</v>
      </c>
      <c r="B401" s="7" t="s">
        <v>665</v>
      </c>
      <c r="C401" s="8">
        <v>1030211</v>
      </c>
      <c r="D401" s="8"/>
      <c r="E401" s="9">
        <v>10556</v>
      </c>
      <c r="F401" s="8" t="s">
        <v>518</v>
      </c>
      <c r="G401" s="12"/>
      <c r="H401" s="8"/>
      <c r="I401" s="22">
        <v>700</v>
      </c>
      <c r="J401" s="8"/>
      <c r="K401" s="8"/>
      <c r="L401" s="8" t="s">
        <v>912</v>
      </c>
      <c r="M401" s="8" t="s">
        <v>897</v>
      </c>
    </row>
    <row r="402" spans="1:20" s="4" customFormat="1" ht="108" x14ac:dyDescent="0.55000000000000004">
      <c r="A402" s="5" t="s">
        <v>665</v>
      </c>
      <c r="B402" s="5" t="s">
        <v>665</v>
      </c>
      <c r="C402" s="3">
        <v>1030211</v>
      </c>
      <c r="D402" s="3"/>
      <c r="E402" s="6">
        <v>10556</v>
      </c>
      <c r="F402" s="3" t="s">
        <v>518</v>
      </c>
      <c r="G402" s="6">
        <v>1</v>
      </c>
      <c r="H402" s="3" t="s">
        <v>955</v>
      </c>
      <c r="I402" s="23">
        <v>700</v>
      </c>
      <c r="J402" s="18">
        <v>44166</v>
      </c>
      <c r="K402" s="3" t="s">
        <v>10</v>
      </c>
      <c r="L402" s="3" t="s">
        <v>912</v>
      </c>
      <c r="M402" s="3"/>
      <c r="N402" s="10"/>
      <c r="O402" s="10"/>
      <c r="P402" s="10"/>
      <c r="Q402" s="10"/>
      <c r="R402" s="10"/>
      <c r="S402" s="10"/>
      <c r="T402" s="10"/>
    </row>
    <row r="403" spans="1:20" s="10" customFormat="1" ht="108" x14ac:dyDescent="0.55000000000000004">
      <c r="A403" s="7" t="s">
        <v>665</v>
      </c>
      <c r="B403" s="7" t="s">
        <v>671</v>
      </c>
      <c r="C403" s="8">
        <v>1030209</v>
      </c>
      <c r="D403" s="8"/>
      <c r="E403" s="9">
        <v>10574</v>
      </c>
      <c r="F403" s="8" t="s">
        <v>542</v>
      </c>
      <c r="G403" s="12"/>
      <c r="H403" s="8"/>
      <c r="I403" s="22">
        <v>500</v>
      </c>
      <c r="J403" s="8"/>
      <c r="K403" s="8"/>
      <c r="L403" s="8" t="s">
        <v>912</v>
      </c>
      <c r="M403" s="8" t="s">
        <v>897</v>
      </c>
    </row>
    <row r="404" spans="1:20" s="4" customFormat="1" ht="108" x14ac:dyDescent="0.55000000000000004">
      <c r="A404" s="5" t="s">
        <v>665</v>
      </c>
      <c r="B404" s="5" t="s">
        <v>671</v>
      </c>
      <c r="C404" s="3">
        <v>1030209</v>
      </c>
      <c r="D404" s="3"/>
      <c r="E404" s="6">
        <v>10574</v>
      </c>
      <c r="F404" s="3" t="s">
        <v>542</v>
      </c>
      <c r="G404" s="6">
        <v>1</v>
      </c>
      <c r="H404" s="3" t="s">
        <v>543</v>
      </c>
      <c r="I404" s="23">
        <v>500</v>
      </c>
      <c r="J404" s="3" t="s">
        <v>3</v>
      </c>
      <c r="K404" s="3" t="s">
        <v>10</v>
      </c>
      <c r="L404" s="3" t="s">
        <v>912</v>
      </c>
      <c r="M404" s="3"/>
      <c r="N404" s="10"/>
      <c r="O404" s="10"/>
      <c r="P404" s="10"/>
      <c r="Q404" s="10"/>
      <c r="R404" s="10"/>
      <c r="S404" s="10"/>
      <c r="T404" s="10"/>
    </row>
    <row r="405" spans="1:20" s="4" customFormat="1" ht="108" x14ac:dyDescent="0.55000000000000004">
      <c r="A405" s="7" t="s">
        <v>665</v>
      </c>
      <c r="B405" s="7" t="s">
        <v>671</v>
      </c>
      <c r="C405" s="8">
        <v>1030102</v>
      </c>
      <c r="D405" s="8"/>
      <c r="E405" s="9">
        <v>10580</v>
      </c>
      <c r="F405" s="8" t="s">
        <v>557</v>
      </c>
      <c r="G405" s="12"/>
      <c r="H405" s="8"/>
      <c r="I405" s="22">
        <v>100</v>
      </c>
      <c r="J405" s="8"/>
      <c r="K405" s="8"/>
      <c r="L405" s="8" t="s">
        <v>912</v>
      </c>
      <c r="M405" s="8" t="s">
        <v>897</v>
      </c>
      <c r="N405" s="10"/>
      <c r="O405" s="10"/>
      <c r="P405" s="10"/>
      <c r="Q405" s="10"/>
      <c r="R405" s="10"/>
      <c r="S405" s="10"/>
      <c r="T405" s="10"/>
    </row>
    <row r="406" spans="1:20" s="10" customFormat="1" ht="144" x14ac:dyDescent="0.55000000000000004">
      <c r="A406" s="5" t="s">
        <v>665</v>
      </c>
      <c r="B406" s="5" t="s">
        <v>671</v>
      </c>
      <c r="C406" s="3">
        <v>1030102</v>
      </c>
      <c r="D406" s="3"/>
      <c r="E406" s="6">
        <v>10580</v>
      </c>
      <c r="F406" s="3" t="s">
        <v>557</v>
      </c>
      <c r="G406" s="6">
        <v>1</v>
      </c>
      <c r="H406" s="3" t="s">
        <v>557</v>
      </c>
      <c r="I406" s="23">
        <v>100</v>
      </c>
      <c r="J406" s="3" t="s">
        <v>3</v>
      </c>
      <c r="K406" s="3" t="s">
        <v>10</v>
      </c>
      <c r="L406" s="3" t="s">
        <v>912</v>
      </c>
      <c r="M406" s="3"/>
    </row>
    <row r="407" spans="1:20" s="4" customFormat="1" ht="72" x14ac:dyDescent="0.55000000000000004">
      <c r="A407" s="7" t="s">
        <v>665</v>
      </c>
      <c r="B407" s="7" t="s">
        <v>665</v>
      </c>
      <c r="C407" s="8">
        <v>1020101</v>
      </c>
      <c r="D407" s="8">
        <v>1020101001</v>
      </c>
      <c r="E407" s="9">
        <v>10598</v>
      </c>
      <c r="F407" s="8" t="s">
        <v>568</v>
      </c>
      <c r="G407" s="12"/>
      <c r="H407" s="8"/>
      <c r="I407" s="22">
        <v>50</v>
      </c>
      <c r="J407" s="8"/>
      <c r="K407" s="8"/>
      <c r="L407" s="8" t="s">
        <v>912</v>
      </c>
      <c r="M407" s="8" t="s">
        <v>897</v>
      </c>
      <c r="N407" s="10"/>
      <c r="O407" s="10"/>
      <c r="P407" s="10"/>
      <c r="Q407" s="10"/>
      <c r="R407" s="10"/>
      <c r="S407" s="10"/>
      <c r="T407" s="10"/>
    </row>
    <row r="408" spans="1:20" s="10" customFormat="1" ht="72" x14ac:dyDescent="0.55000000000000004">
      <c r="A408" s="5" t="s">
        <v>665</v>
      </c>
      <c r="B408" s="5" t="s">
        <v>665</v>
      </c>
      <c r="C408" s="3">
        <v>1020101</v>
      </c>
      <c r="D408" s="3">
        <v>1020101001</v>
      </c>
      <c r="E408" s="6">
        <v>10598</v>
      </c>
      <c r="F408" s="3" t="s">
        <v>568</v>
      </c>
      <c r="G408" s="6">
        <v>1</v>
      </c>
      <c r="H408" s="3" t="s">
        <v>569</v>
      </c>
      <c r="I408" s="23">
        <v>50</v>
      </c>
      <c r="J408" s="3" t="s">
        <v>3</v>
      </c>
      <c r="K408" s="3" t="s">
        <v>10</v>
      </c>
      <c r="L408" s="3" t="s">
        <v>912</v>
      </c>
      <c r="M408" s="3"/>
    </row>
    <row r="409" spans="1:20" s="4" customFormat="1" ht="72" x14ac:dyDescent="0.55000000000000004">
      <c r="A409" s="7" t="s">
        <v>665</v>
      </c>
      <c r="B409" s="7" t="s">
        <v>665</v>
      </c>
      <c r="C409" s="8">
        <v>1020101</v>
      </c>
      <c r="D409" s="8">
        <v>1020101001</v>
      </c>
      <c r="E409" s="9">
        <v>10598</v>
      </c>
      <c r="F409" s="8" t="s">
        <v>568</v>
      </c>
      <c r="G409" s="12"/>
      <c r="H409" s="8"/>
      <c r="I409" s="22">
        <v>50</v>
      </c>
      <c r="J409" s="8"/>
      <c r="K409" s="8"/>
      <c r="L409" s="8" t="s">
        <v>912</v>
      </c>
      <c r="M409" s="8" t="s">
        <v>917</v>
      </c>
      <c r="N409" s="26" t="s">
        <v>928</v>
      </c>
      <c r="O409" s="26" t="s">
        <v>930</v>
      </c>
      <c r="P409" s="10"/>
      <c r="Q409" s="10"/>
      <c r="R409" s="10"/>
      <c r="S409" s="10"/>
      <c r="T409" s="10"/>
    </row>
    <row r="410" spans="1:20" s="10" customFormat="1" ht="72" x14ac:dyDescent="0.55000000000000004">
      <c r="A410" s="5" t="s">
        <v>665</v>
      </c>
      <c r="B410" s="5" t="s">
        <v>665</v>
      </c>
      <c r="C410" s="3">
        <v>1020101</v>
      </c>
      <c r="D410" s="3">
        <v>1020101001</v>
      </c>
      <c r="E410" s="6">
        <v>10598</v>
      </c>
      <c r="F410" s="3" t="s">
        <v>568</v>
      </c>
      <c r="G410" s="6">
        <v>1</v>
      </c>
      <c r="H410" s="3" t="s">
        <v>569</v>
      </c>
      <c r="I410" s="23">
        <v>50</v>
      </c>
      <c r="J410" s="3" t="s">
        <v>3</v>
      </c>
      <c r="K410" s="3" t="s">
        <v>10</v>
      </c>
      <c r="L410" s="3" t="s">
        <v>912</v>
      </c>
      <c r="M410" s="3"/>
      <c r="N410" s="28" t="s">
        <v>928</v>
      </c>
      <c r="O410" s="28" t="s">
        <v>930</v>
      </c>
    </row>
    <row r="411" spans="1:20" s="4" customFormat="1" x14ac:dyDescent="0.55000000000000004">
      <c r="A411" s="7" t="s">
        <v>665</v>
      </c>
      <c r="B411" s="7" t="s">
        <v>671</v>
      </c>
      <c r="C411" s="8">
        <v>1020102</v>
      </c>
      <c r="D411" s="8">
        <v>1020102001</v>
      </c>
      <c r="E411" s="9">
        <v>10601</v>
      </c>
      <c r="F411" s="8" t="s">
        <v>570</v>
      </c>
      <c r="G411" s="12"/>
      <c r="H411" s="8"/>
      <c r="I411" s="22">
        <v>7968.52</v>
      </c>
      <c r="J411" s="8"/>
      <c r="K411" s="8"/>
      <c r="L411" s="8" t="s">
        <v>912</v>
      </c>
      <c r="M411" s="8" t="s">
        <v>897</v>
      </c>
      <c r="N411" s="10"/>
      <c r="O411" s="10"/>
      <c r="P411" s="10"/>
      <c r="Q411" s="10"/>
      <c r="R411" s="10"/>
      <c r="S411" s="10"/>
      <c r="T411" s="10"/>
    </row>
    <row r="412" spans="1:20" s="10" customFormat="1" ht="72" x14ac:dyDescent="0.55000000000000004">
      <c r="A412" s="5" t="s">
        <v>665</v>
      </c>
      <c r="B412" s="5" t="s">
        <v>671</v>
      </c>
      <c r="C412" s="3">
        <v>1020102</v>
      </c>
      <c r="D412" s="3">
        <v>1020102001</v>
      </c>
      <c r="E412" s="6">
        <v>10601</v>
      </c>
      <c r="F412" s="3" t="s">
        <v>570</v>
      </c>
      <c r="G412" s="6">
        <v>1</v>
      </c>
      <c r="H412" s="3" t="s">
        <v>571</v>
      </c>
      <c r="I412" s="23">
        <v>7968.52</v>
      </c>
      <c r="J412" s="3" t="s">
        <v>3</v>
      </c>
      <c r="K412" s="3" t="s">
        <v>60</v>
      </c>
      <c r="L412" s="3" t="s">
        <v>912</v>
      </c>
      <c r="M412" s="3"/>
    </row>
    <row r="413" spans="1:20" s="4" customFormat="1" ht="108" x14ac:dyDescent="0.55000000000000004">
      <c r="A413" s="7" t="s">
        <v>665</v>
      </c>
      <c r="B413" s="7" t="s">
        <v>665</v>
      </c>
      <c r="C413" s="8">
        <v>1100301</v>
      </c>
      <c r="D413" s="8">
        <v>1100301001</v>
      </c>
      <c r="E413" s="9">
        <v>10603</v>
      </c>
      <c r="F413" s="8" t="s">
        <v>816</v>
      </c>
      <c r="G413" s="12"/>
      <c r="H413" s="8"/>
      <c r="I413" s="22">
        <v>2000</v>
      </c>
      <c r="J413" s="8"/>
      <c r="K413" s="8"/>
      <c r="L413" s="8" t="s">
        <v>912</v>
      </c>
      <c r="M413" s="8" t="s">
        <v>897</v>
      </c>
      <c r="N413" s="10"/>
      <c r="O413" s="10"/>
      <c r="P413" s="10"/>
      <c r="Q413" s="10"/>
      <c r="R413" s="10"/>
      <c r="S413" s="10"/>
      <c r="T413" s="10"/>
    </row>
    <row r="414" spans="1:20" s="4" customFormat="1" ht="108" x14ac:dyDescent="0.55000000000000004">
      <c r="A414" s="5" t="s">
        <v>665</v>
      </c>
      <c r="B414" s="5" t="s">
        <v>665</v>
      </c>
      <c r="C414" s="3">
        <v>1100301</v>
      </c>
      <c r="D414" s="3">
        <v>1100301001</v>
      </c>
      <c r="E414" s="6">
        <v>10603</v>
      </c>
      <c r="F414" s="3" t="s">
        <v>816</v>
      </c>
      <c r="G414" s="6">
        <v>1</v>
      </c>
      <c r="H414" s="3" t="s">
        <v>573</v>
      </c>
      <c r="I414" s="23">
        <v>2000</v>
      </c>
      <c r="J414" s="18" t="s">
        <v>3</v>
      </c>
      <c r="K414" s="3" t="s">
        <v>10</v>
      </c>
      <c r="L414" s="3" t="s">
        <v>912</v>
      </c>
      <c r="M414" s="3"/>
      <c r="N414" s="10"/>
      <c r="O414" s="10"/>
      <c r="P414" s="10"/>
      <c r="Q414" s="10"/>
      <c r="R414" s="10"/>
      <c r="S414" s="10"/>
      <c r="T414" s="10"/>
    </row>
    <row r="415" spans="1:20" s="10" customFormat="1" ht="72" x14ac:dyDescent="0.55000000000000004">
      <c r="A415" s="7" t="s">
        <v>665</v>
      </c>
      <c r="B415" s="7" t="s">
        <v>665</v>
      </c>
      <c r="C415" s="8">
        <v>1020101</v>
      </c>
      <c r="D415" s="8">
        <v>1020101001</v>
      </c>
      <c r="E415" s="9">
        <v>10604</v>
      </c>
      <c r="F415" s="8" t="s">
        <v>574</v>
      </c>
      <c r="G415" s="12"/>
      <c r="H415" s="8"/>
      <c r="I415" s="22">
        <v>145</v>
      </c>
      <c r="J415" s="8"/>
      <c r="K415" s="8"/>
      <c r="L415" s="8" t="s">
        <v>912</v>
      </c>
      <c r="M415" s="8" t="s">
        <v>897</v>
      </c>
    </row>
    <row r="416" spans="1:20" s="4" customFormat="1" ht="72" x14ac:dyDescent="0.55000000000000004">
      <c r="A416" s="5" t="s">
        <v>665</v>
      </c>
      <c r="B416" s="5" t="s">
        <v>665</v>
      </c>
      <c r="C416" s="3">
        <v>1020101</v>
      </c>
      <c r="D416" s="3">
        <v>1020101001</v>
      </c>
      <c r="E416" s="6">
        <v>10604</v>
      </c>
      <c r="F416" s="3" t="s">
        <v>574</v>
      </c>
      <c r="G416" s="6">
        <v>1</v>
      </c>
      <c r="H416" s="3" t="s">
        <v>575</v>
      </c>
      <c r="I416" s="23">
        <v>145</v>
      </c>
      <c r="J416" s="21" t="s">
        <v>717</v>
      </c>
      <c r="K416" s="3" t="s">
        <v>10</v>
      </c>
      <c r="L416" s="3" t="s">
        <v>912</v>
      </c>
      <c r="M416" s="3"/>
      <c r="N416" s="10"/>
      <c r="O416" s="10"/>
      <c r="P416" s="10"/>
      <c r="Q416" s="10"/>
      <c r="R416" s="10"/>
      <c r="S416" s="10"/>
      <c r="T416" s="10"/>
    </row>
    <row r="417" spans="1:20" s="10" customFormat="1" ht="72" x14ac:dyDescent="0.55000000000000004">
      <c r="A417" s="7" t="s">
        <v>665</v>
      </c>
      <c r="B417" s="7" t="s">
        <v>665</v>
      </c>
      <c r="C417" s="8">
        <v>1020101</v>
      </c>
      <c r="D417" s="8">
        <v>1020101001</v>
      </c>
      <c r="E417" s="9">
        <v>10604</v>
      </c>
      <c r="F417" s="8" t="s">
        <v>574</v>
      </c>
      <c r="G417" s="12"/>
      <c r="H417" s="8"/>
      <c r="I417" s="22">
        <v>117.73</v>
      </c>
      <c r="J417" s="8"/>
      <c r="K417" s="8"/>
      <c r="L417" s="8" t="s">
        <v>912</v>
      </c>
      <c r="M417" s="8" t="s">
        <v>917</v>
      </c>
      <c r="N417" s="26" t="s">
        <v>928</v>
      </c>
      <c r="O417" s="26" t="s">
        <v>930</v>
      </c>
    </row>
    <row r="418" spans="1:20" s="4" customFormat="1" ht="72" x14ac:dyDescent="0.55000000000000004">
      <c r="A418" s="5" t="s">
        <v>665</v>
      </c>
      <c r="B418" s="5" t="s">
        <v>665</v>
      </c>
      <c r="C418" s="3">
        <v>1020101</v>
      </c>
      <c r="D418" s="3">
        <v>1020101001</v>
      </c>
      <c r="E418" s="6">
        <v>10604</v>
      </c>
      <c r="F418" s="3" t="s">
        <v>574</v>
      </c>
      <c r="G418" s="6">
        <v>1</v>
      </c>
      <c r="H418" s="3" t="s">
        <v>575</v>
      </c>
      <c r="I418" s="23">
        <v>117.73</v>
      </c>
      <c r="J418" s="21" t="s">
        <v>717</v>
      </c>
      <c r="K418" s="3" t="s">
        <v>10</v>
      </c>
      <c r="L418" s="3" t="s">
        <v>912</v>
      </c>
      <c r="M418" s="3"/>
      <c r="N418" s="28" t="s">
        <v>928</v>
      </c>
      <c r="O418" s="28" t="s">
        <v>930</v>
      </c>
      <c r="P418" s="10"/>
      <c r="Q418" s="10"/>
      <c r="R418" s="10"/>
      <c r="S418" s="10"/>
      <c r="T418" s="10"/>
    </row>
    <row r="419" spans="1:20" s="10" customFormat="1" ht="72" x14ac:dyDescent="0.55000000000000004">
      <c r="A419" s="7" t="s">
        <v>665</v>
      </c>
      <c r="B419" s="7" t="s">
        <v>665</v>
      </c>
      <c r="C419" s="8">
        <v>1030211</v>
      </c>
      <c r="D419" s="8"/>
      <c r="E419" s="9">
        <v>10605</v>
      </c>
      <c r="F419" s="8" t="s">
        <v>576</v>
      </c>
      <c r="G419" s="12"/>
      <c r="H419" s="8"/>
      <c r="I419" s="22">
        <v>155</v>
      </c>
      <c r="J419" s="8"/>
      <c r="K419" s="8"/>
      <c r="L419" s="8" t="s">
        <v>912</v>
      </c>
      <c r="M419" s="8" t="s">
        <v>897</v>
      </c>
    </row>
    <row r="420" spans="1:20" s="4" customFormat="1" ht="72" x14ac:dyDescent="0.55000000000000004">
      <c r="A420" s="5" t="s">
        <v>665</v>
      </c>
      <c r="B420" s="5" t="s">
        <v>665</v>
      </c>
      <c r="C420" s="3">
        <v>1030211</v>
      </c>
      <c r="D420" s="3"/>
      <c r="E420" s="6">
        <v>10605</v>
      </c>
      <c r="F420" s="3" t="s">
        <v>576</v>
      </c>
      <c r="G420" s="6">
        <v>1</v>
      </c>
      <c r="H420" s="3" t="s">
        <v>577</v>
      </c>
      <c r="I420" s="23">
        <v>155</v>
      </c>
      <c r="J420" s="21" t="s">
        <v>717</v>
      </c>
      <c r="K420" s="3" t="s">
        <v>10</v>
      </c>
      <c r="L420" s="3" t="s">
        <v>912</v>
      </c>
      <c r="M420" s="3"/>
      <c r="N420" s="10"/>
      <c r="O420" s="10"/>
      <c r="P420" s="10"/>
      <c r="Q420" s="10"/>
      <c r="R420" s="10"/>
      <c r="S420" s="10"/>
      <c r="T420" s="10"/>
    </row>
    <row r="421" spans="1:20" s="10" customFormat="1" ht="72" x14ac:dyDescent="0.55000000000000004">
      <c r="A421" s="7" t="s">
        <v>665</v>
      </c>
      <c r="B421" s="7" t="s">
        <v>665</v>
      </c>
      <c r="C421" s="8">
        <v>1030211</v>
      </c>
      <c r="D421" s="8"/>
      <c r="E421" s="9">
        <v>10605</v>
      </c>
      <c r="F421" s="8" t="s">
        <v>576</v>
      </c>
      <c r="G421" s="12"/>
      <c r="H421" s="8"/>
      <c r="I421" s="22">
        <v>155</v>
      </c>
      <c r="J421" s="8"/>
      <c r="K421" s="8"/>
      <c r="L421" s="8" t="s">
        <v>912</v>
      </c>
      <c r="M421" s="8" t="s">
        <v>917</v>
      </c>
      <c r="N421" s="26" t="s">
        <v>928</v>
      </c>
      <c r="O421" s="26" t="s">
        <v>930</v>
      </c>
    </row>
    <row r="422" spans="1:20" s="4" customFormat="1" ht="72" x14ac:dyDescent="0.55000000000000004">
      <c r="A422" s="5" t="s">
        <v>665</v>
      </c>
      <c r="B422" s="5" t="s">
        <v>665</v>
      </c>
      <c r="C422" s="3">
        <v>1030211</v>
      </c>
      <c r="D422" s="3"/>
      <c r="E422" s="6">
        <v>10605</v>
      </c>
      <c r="F422" s="3" t="s">
        <v>576</v>
      </c>
      <c r="G422" s="6">
        <v>1</v>
      </c>
      <c r="H422" s="3" t="s">
        <v>577</v>
      </c>
      <c r="I422" s="23">
        <v>155</v>
      </c>
      <c r="J422" s="21" t="s">
        <v>717</v>
      </c>
      <c r="K422" s="3" t="s">
        <v>10</v>
      </c>
      <c r="L422" s="3" t="s">
        <v>912</v>
      </c>
      <c r="M422" s="3"/>
      <c r="N422" s="28" t="s">
        <v>928</v>
      </c>
      <c r="O422" s="28" t="s">
        <v>930</v>
      </c>
      <c r="P422" s="10"/>
      <c r="Q422" s="10"/>
      <c r="R422" s="10"/>
      <c r="S422" s="10"/>
      <c r="T422" s="10"/>
    </row>
    <row r="423" spans="1:20" s="10" customFormat="1" ht="72" x14ac:dyDescent="0.55000000000000004">
      <c r="A423" s="7" t="s">
        <v>665</v>
      </c>
      <c r="B423" s="7" t="s">
        <v>324</v>
      </c>
      <c r="C423" s="8">
        <v>1030211</v>
      </c>
      <c r="D423" s="8">
        <v>1030211999</v>
      </c>
      <c r="E423" s="9">
        <v>10606</v>
      </c>
      <c r="F423" s="8" t="s">
        <v>817</v>
      </c>
      <c r="G423" s="12"/>
      <c r="H423" s="8"/>
      <c r="I423" s="22">
        <v>207</v>
      </c>
      <c r="J423" s="8"/>
      <c r="K423" s="8"/>
      <c r="L423" s="8" t="s">
        <v>912</v>
      </c>
      <c r="M423" s="8" t="s">
        <v>897</v>
      </c>
    </row>
    <row r="424" spans="1:20" s="4" customFormat="1" ht="72" x14ac:dyDescent="0.55000000000000004">
      <c r="A424" s="5" t="s">
        <v>665</v>
      </c>
      <c r="B424" s="5" t="s">
        <v>324</v>
      </c>
      <c r="C424" s="3">
        <v>1030211</v>
      </c>
      <c r="D424" s="3">
        <v>1030211999</v>
      </c>
      <c r="E424" s="6">
        <v>10606</v>
      </c>
      <c r="F424" s="3" t="s">
        <v>817</v>
      </c>
      <c r="G424" s="6">
        <v>1</v>
      </c>
      <c r="H424" s="3" t="s">
        <v>818</v>
      </c>
      <c r="I424" s="23">
        <v>207</v>
      </c>
      <c r="J424" s="3" t="s">
        <v>3</v>
      </c>
      <c r="K424" s="3" t="s">
        <v>10</v>
      </c>
      <c r="L424" s="3" t="s">
        <v>912</v>
      </c>
      <c r="M424" s="3"/>
      <c r="N424" s="10"/>
      <c r="O424" s="10"/>
      <c r="P424" s="10"/>
      <c r="Q424" s="10"/>
      <c r="R424" s="10"/>
      <c r="S424" s="10"/>
      <c r="T424" s="10"/>
    </row>
    <row r="425" spans="1:20" s="10" customFormat="1" ht="72" x14ac:dyDescent="0.55000000000000004">
      <c r="A425" s="7" t="s">
        <v>665</v>
      </c>
      <c r="B425" s="7" t="s">
        <v>323</v>
      </c>
      <c r="C425" s="8">
        <v>1020101</v>
      </c>
      <c r="D425" s="8">
        <v>1020101001</v>
      </c>
      <c r="E425" s="9">
        <v>10608</v>
      </c>
      <c r="F425" s="8" t="s">
        <v>578</v>
      </c>
      <c r="G425" s="12"/>
      <c r="H425" s="8"/>
      <c r="I425" s="22">
        <v>700</v>
      </c>
      <c r="J425" s="8"/>
      <c r="K425" s="8"/>
      <c r="L425" s="8" t="s">
        <v>912</v>
      </c>
      <c r="M425" s="8" t="s">
        <v>897</v>
      </c>
    </row>
    <row r="426" spans="1:20" s="4" customFormat="1" ht="72" x14ac:dyDescent="0.55000000000000004">
      <c r="A426" s="5" t="s">
        <v>665</v>
      </c>
      <c r="B426" s="5" t="s">
        <v>323</v>
      </c>
      <c r="C426" s="3">
        <v>1020101</v>
      </c>
      <c r="D426" s="3">
        <v>1020101001</v>
      </c>
      <c r="E426" s="6">
        <v>10608</v>
      </c>
      <c r="F426" s="3" t="s">
        <v>578</v>
      </c>
      <c r="G426" s="6">
        <v>1</v>
      </c>
      <c r="H426" s="3" t="s">
        <v>579</v>
      </c>
      <c r="I426" s="23">
        <v>700</v>
      </c>
      <c r="J426" s="18">
        <v>44166</v>
      </c>
      <c r="K426" s="3" t="s">
        <v>10</v>
      </c>
      <c r="L426" s="3" t="s">
        <v>912</v>
      </c>
      <c r="M426" s="3"/>
      <c r="N426" s="10"/>
      <c r="O426" s="10"/>
      <c r="P426" s="10"/>
      <c r="Q426" s="10"/>
      <c r="R426" s="10"/>
      <c r="S426" s="10"/>
      <c r="T426" s="10"/>
    </row>
    <row r="427" spans="1:20" s="4" customFormat="1" ht="72" x14ac:dyDescent="0.55000000000000004">
      <c r="A427" s="7" t="s">
        <v>665</v>
      </c>
      <c r="B427" s="7" t="s">
        <v>665</v>
      </c>
      <c r="C427" s="8">
        <v>1020101</v>
      </c>
      <c r="D427" s="8">
        <v>1020101001</v>
      </c>
      <c r="E427" s="9">
        <v>10609</v>
      </c>
      <c r="F427" s="8" t="s">
        <v>819</v>
      </c>
      <c r="G427" s="12"/>
      <c r="H427" s="8"/>
      <c r="I427" s="22">
        <v>1700</v>
      </c>
      <c r="J427" s="8"/>
      <c r="K427" s="8"/>
      <c r="L427" s="8" t="s">
        <v>912</v>
      </c>
      <c r="M427" s="8" t="s">
        <v>897</v>
      </c>
      <c r="N427" s="10"/>
      <c r="O427" s="10"/>
      <c r="P427" s="10"/>
      <c r="Q427" s="10"/>
      <c r="R427" s="10"/>
      <c r="S427" s="10"/>
      <c r="T427" s="10"/>
    </row>
    <row r="428" spans="1:20" s="4" customFormat="1" ht="108" x14ac:dyDescent="0.55000000000000004">
      <c r="A428" s="5" t="s">
        <v>665</v>
      </c>
      <c r="B428" s="5" t="s">
        <v>665</v>
      </c>
      <c r="C428" s="3">
        <v>1020101</v>
      </c>
      <c r="D428" s="3">
        <v>1020101001</v>
      </c>
      <c r="E428" s="6">
        <v>10609</v>
      </c>
      <c r="F428" s="3" t="s">
        <v>819</v>
      </c>
      <c r="G428" s="6">
        <v>1</v>
      </c>
      <c r="H428" s="3" t="s">
        <v>820</v>
      </c>
      <c r="I428" s="23">
        <v>1700</v>
      </c>
      <c r="J428" s="18">
        <v>44166</v>
      </c>
      <c r="K428" s="3" t="s">
        <v>10</v>
      </c>
      <c r="L428" s="3" t="s">
        <v>912</v>
      </c>
      <c r="M428" s="3"/>
      <c r="N428" s="10"/>
      <c r="O428" s="10"/>
      <c r="P428" s="10"/>
      <c r="Q428" s="10"/>
      <c r="R428" s="10"/>
      <c r="S428" s="10"/>
      <c r="T428" s="10"/>
    </row>
    <row r="429" spans="1:20" s="4" customFormat="1" ht="72" x14ac:dyDescent="0.55000000000000004">
      <c r="A429" s="7" t="s">
        <v>665</v>
      </c>
      <c r="B429" s="7" t="s">
        <v>323</v>
      </c>
      <c r="C429" s="8">
        <v>1030211</v>
      </c>
      <c r="D429" s="8"/>
      <c r="E429" s="9">
        <v>10610</v>
      </c>
      <c r="F429" s="8" t="s">
        <v>821</v>
      </c>
      <c r="G429" s="12"/>
      <c r="H429" s="8"/>
      <c r="I429" s="22">
        <v>300</v>
      </c>
      <c r="J429" s="8"/>
      <c r="K429" s="8"/>
      <c r="L429" s="8" t="s">
        <v>912</v>
      </c>
      <c r="M429" s="8" t="s">
        <v>897</v>
      </c>
      <c r="N429" s="10"/>
      <c r="O429" s="10"/>
      <c r="P429" s="10"/>
      <c r="Q429" s="10"/>
      <c r="R429" s="10"/>
      <c r="S429" s="10"/>
      <c r="T429" s="10"/>
    </row>
    <row r="430" spans="1:20" s="4" customFormat="1" ht="72" x14ac:dyDescent="0.55000000000000004">
      <c r="A430" s="5" t="s">
        <v>665</v>
      </c>
      <c r="B430" s="5" t="s">
        <v>323</v>
      </c>
      <c r="C430" s="3">
        <v>1030211</v>
      </c>
      <c r="D430" s="3"/>
      <c r="E430" s="6">
        <v>10610</v>
      </c>
      <c r="F430" s="3" t="s">
        <v>821</v>
      </c>
      <c r="G430" s="6">
        <v>1</v>
      </c>
      <c r="H430" s="3" t="s">
        <v>822</v>
      </c>
      <c r="I430" s="23">
        <v>300</v>
      </c>
      <c r="J430" s="3" t="s">
        <v>707</v>
      </c>
      <c r="K430" s="3" t="s">
        <v>10</v>
      </c>
      <c r="L430" s="3" t="s">
        <v>912</v>
      </c>
      <c r="M430" s="3"/>
      <c r="N430" s="10"/>
      <c r="O430" s="10"/>
      <c r="P430" s="10"/>
      <c r="Q430" s="10"/>
      <c r="R430" s="10"/>
      <c r="S430" s="10"/>
      <c r="T430" s="10"/>
    </row>
    <row r="431" spans="1:20" s="4" customFormat="1" ht="108" x14ac:dyDescent="0.55000000000000004">
      <c r="A431" s="7" t="s">
        <v>665</v>
      </c>
      <c r="B431" s="7" t="s">
        <v>665</v>
      </c>
      <c r="C431" s="8">
        <v>1030211</v>
      </c>
      <c r="D431" s="8"/>
      <c r="E431" s="9">
        <v>10611</v>
      </c>
      <c r="F431" s="8" t="s">
        <v>823</v>
      </c>
      <c r="G431" s="12"/>
      <c r="H431" s="8"/>
      <c r="I431" s="22">
        <v>700</v>
      </c>
      <c r="J431" s="8"/>
      <c r="K431" s="8"/>
      <c r="L431" s="8" t="s">
        <v>912</v>
      </c>
      <c r="M431" s="8" t="s">
        <v>897</v>
      </c>
      <c r="N431" s="10"/>
      <c r="O431" s="10"/>
      <c r="P431" s="10"/>
      <c r="Q431" s="10"/>
      <c r="R431" s="10"/>
      <c r="S431" s="10"/>
      <c r="T431" s="10"/>
    </row>
    <row r="432" spans="1:20" s="4" customFormat="1" ht="108" x14ac:dyDescent="0.55000000000000004">
      <c r="A432" s="5" t="s">
        <v>665</v>
      </c>
      <c r="B432" s="5" t="s">
        <v>665</v>
      </c>
      <c r="C432" s="3">
        <v>1030211</v>
      </c>
      <c r="D432" s="3"/>
      <c r="E432" s="6">
        <v>10611</v>
      </c>
      <c r="F432" s="3" t="s">
        <v>823</v>
      </c>
      <c r="G432" s="6">
        <v>1</v>
      </c>
      <c r="H432" s="3" t="s">
        <v>824</v>
      </c>
      <c r="I432" s="23">
        <v>700</v>
      </c>
      <c r="J432" s="18">
        <v>44166</v>
      </c>
      <c r="K432" s="3" t="s">
        <v>10</v>
      </c>
      <c r="L432" s="3" t="s">
        <v>912</v>
      </c>
      <c r="M432" s="3"/>
      <c r="N432" s="10"/>
      <c r="O432" s="10"/>
      <c r="P432" s="10"/>
      <c r="Q432" s="10"/>
      <c r="R432" s="10"/>
      <c r="S432" s="10"/>
      <c r="T432" s="10"/>
    </row>
    <row r="433" spans="1:20" s="10" customFormat="1" ht="108" x14ac:dyDescent="0.55000000000000004">
      <c r="A433" s="7" t="s">
        <v>667</v>
      </c>
      <c r="B433" s="7" t="s">
        <v>671</v>
      </c>
      <c r="C433" s="8" t="s">
        <v>922</v>
      </c>
      <c r="D433" s="8" t="s">
        <v>923</v>
      </c>
      <c r="E433" s="9">
        <v>10612</v>
      </c>
      <c r="F433" s="8" t="s">
        <v>926</v>
      </c>
      <c r="G433" s="12"/>
      <c r="H433" s="8"/>
      <c r="I433" s="22">
        <v>279000</v>
      </c>
      <c r="J433" s="8"/>
      <c r="K433" s="8"/>
      <c r="L433" s="8" t="s">
        <v>912</v>
      </c>
      <c r="M433" s="8" t="s">
        <v>917</v>
      </c>
      <c r="N433" s="26" t="s">
        <v>933</v>
      </c>
      <c r="O433" s="26" t="s">
        <v>934</v>
      </c>
    </row>
    <row r="434" spans="1:20" s="4" customFormat="1" ht="144" x14ac:dyDescent="0.55000000000000004">
      <c r="A434" s="5" t="s">
        <v>667</v>
      </c>
      <c r="B434" s="5" t="s">
        <v>671</v>
      </c>
      <c r="C434" s="3" t="s">
        <v>922</v>
      </c>
      <c r="D434" s="3" t="s">
        <v>923</v>
      </c>
      <c r="E434" s="6">
        <v>10612</v>
      </c>
      <c r="F434" s="3" t="s">
        <v>926</v>
      </c>
      <c r="G434" s="6">
        <v>1</v>
      </c>
      <c r="H434" s="3" t="s">
        <v>927</v>
      </c>
      <c r="I434" s="23">
        <v>279000</v>
      </c>
      <c r="J434" s="21" t="s">
        <v>717</v>
      </c>
      <c r="K434" s="3" t="s">
        <v>407</v>
      </c>
      <c r="L434" s="3" t="s">
        <v>912</v>
      </c>
      <c r="M434" s="3"/>
      <c r="N434" s="28" t="s">
        <v>933</v>
      </c>
      <c r="O434" s="28" t="s">
        <v>934</v>
      </c>
      <c r="P434" s="10"/>
      <c r="Q434" s="10"/>
      <c r="R434" s="10"/>
      <c r="S434" s="10"/>
      <c r="T434" s="10"/>
    </row>
    <row r="435" spans="1:20" s="4" customFormat="1" ht="72" x14ac:dyDescent="0.55000000000000004">
      <c r="A435" s="7" t="s">
        <v>665</v>
      </c>
      <c r="B435" s="7" t="s">
        <v>323</v>
      </c>
      <c r="C435" s="8">
        <v>1030211</v>
      </c>
      <c r="D435" s="8">
        <v>1030211999</v>
      </c>
      <c r="E435" s="9">
        <v>10636</v>
      </c>
      <c r="F435" s="8" t="s">
        <v>839</v>
      </c>
      <c r="G435" s="12"/>
      <c r="H435" s="8"/>
      <c r="I435" s="22">
        <v>500</v>
      </c>
      <c r="J435" s="8"/>
      <c r="K435" s="8"/>
      <c r="L435" s="8" t="s">
        <v>912</v>
      </c>
      <c r="M435" s="8" t="s">
        <v>897</v>
      </c>
      <c r="N435" s="10"/>
      <c r="O435" s="10"/>
      <c r="P435" s="10"/>
      <c r="Q435" s="10"/>
      <c r="R435" s="10"/>
      <c r="S435" s="10"/>
      <c r="T435" s="10"/>
    </row>
    <row r="436" spans="1:20" s="4" customFormat="1" ht="72" x14ac:dyDescent="0.55000000000000004">
      <c r="A436" s="5" t="s">
        <v>665</v>
      </c>
      <c r="B436" s="5" t="s">
        <v>323</v>
      </c>
      <c r="C436" s="3">
        <v>1030211</v>
      </c>
      <c r="D436" s="3">
        <v>1030211999</v>
      </c>
      <c r="E436" s="6">
        <v>10636</v>
      </c>
      <c r="F436" s="3" t="s">
        <v>839</v>
      </c>
      <c r="G436" s="6">
        <v>1</v>
      </c>
      <c r="H436" s="3" t="s">
        <v>840</v>
      </c>
      <c r="I436" s="23">
        <v>500</v>
      </c>
      <c r="J436" s="3" t="s">
        <v>707</v>
      </c>
      <c r="K436" s="3" t="s">
        <v>10</v>
      </c>
      <c r="L436" s="3" t="s">
        <v>912</v>
      </c>
      <c r="M436" s="3"/>
      <c r="N436" s="10"/>
      <c r="O436" s="10"/>
      <c r="P436" s="10"/>
      <c r="Q436" s="10"/>
      <c r="R436" s="10"/>
      <c r="S436" s="10"/>
      <c r="T436" s="10"/>
    </row>
    <row r="437" spans="1:20" s="4" customFormat="1" x14ac:dyDescent="0.55000000000000004">
      <c r="A437" s="7" t="s">
        <v>872</v>
      </c>
      <c r="B437" s="7" t="s">
        <v>665</v>
      </c>
      <c r="C437" s="8">
        <v>7010101</v>
      </c>
      <c r="D437" s="8"/>
      <c r="E437" s="9">
        <v>70004</v>
      </c>
      <c r="F437" s="8" t="s">
        <v>620</v>
      </c>
      <c r="G437" s="12"/>
      <c r="H437" s="8"/>
      <c r="I437" s="22">
        <v>3000</v>
      </c>
      <c r="J437" s="8"/>
      <c r="K437" s="8"/>
      <c r="L437" s="8" t="s">
        <v>912</v>
      </c>
      <c r="M437" s="8" t="s">
        <v>897</v>
      </c>
      <c r="N437" s="10"/>
      <c r="O437" s="10"/>
      <c r="P437" s="10"/>
      <c r="Q437" s="10"/>
      <c r="R437" s="10"/>
      <c r="S437" s="10"/>
      <c r="T437" s="10"/>
    </row>
    <row r="438" spans="1:20" s="10" customFormat="1" x14ac:dyDescent="0.55000000000000004">
      <c r="A438" s="5" t="s">
        <v>872</v>
      </c>
      <c r="B438" s="5" t="s">
        <v>665</v>
      </c>
      <c r="C438" s="3">
        <v>7010101</v>
      </c>
      <c r="D438" s="3"/>
      <c r="E438" s="6">
        <v>70004</v>
      </c>
      <c r="F438" s="3" t="s">
        <v>620</v>
      </c>
      <c r="G438" s="6">
        <v>1</v>
      </c>
      <c r="H438" s="3" t="s">
        <v>621</v>
      </c>
      <c r="I438" s="23">
        <v>3000</v>
      </c>
      <c r="J438" s="3" t="s">
        <v>707</v>
      </c>
      <c r="K438" s="3" t="s">
        <v>10</v>
      </c>
      <c r="L438" s="3" t="s">
        <v>912</v>
      </c>
      <c r="M438" s="3"/>
    </row>
    <row r="439" spans="1:20" s="4" customFormat="1" ht="108" x14ac:dyDescent="0.55000000000000004">
      <c r="A439" s="7" t="s">
        <v>872</v>
      </c>
      <c r="B439" s="7" t="s">
        <v>665</v>
      </c>
      <c r="C439" s="8">
        <v>7010201</v>
      </c>
      <c r="D439" s="8"/>
      <c r="E439" s="9">
        <v>70005</v>
      </c>
      <c r="F439" s="8" t="s">
        <v>622</v>
      </c>
      <c r="G439" s="12"/>
      <c r="H439" s="8"/>
      <c r="I439" s="22">
        <v>2865000</v>
      </c>
      <c r="J439" s="8"/>
      <c r="K439" s="8"/>
      <c r="L439" s="8" t="s">
        <v>912</v>
      </c>
      <c r="M439" s="8" t="s">
        <v>897</v>
      </c>
      <c r="N439" s="10"/>
      <c r="O439" s="10"/>
      <c r="P439" s="10"/>
      <c r="Q439" s="10"/>
      <c r="R439" s="10"/>
      <c r="S439" s="10"/>
      <c r="T439" s="10"/>
    </row>
    <row r="440" spans="1:20" s="10" customFormat="1" ht="144" x14ac:dyDescent="0.55000000000000004">
      <c r="A440" s="5" t="s">
        <v>872</v>
      </c>
      <c r="B440" s="5" t="s">
        <v>665</v>
      </c>
      <c r="C440" s="3">
        <v>7010201</v>
      </c>
      <c r="D440" s="3"/>
      <c r="E440" s="6">
        <v>70005</v>
      </c>
      <c r="F440" s="3" t="s">
        <v>622</v>
      </c>
      <c r="G440" s="6">
        <v>1</v>
      </c>
      <c r="H440" s="3" t="s">
        <v>623</v>
      </c>
      <c r="I440" s="23">
        <v>2865000</v>
      </c>
      <c r="J440" s="3" t="s">
        <v>707</v>
      </c>
      <c r="K440" s="3" t="s">
        <v>10</v>
      </c>
      <c r="L440" s="3" t="s">
        <v>912</v>
      </c>
      <c r="M440" s="3"/>
    </row>
    <row r="441" spans="1:20" s="4" customFormat="1" ht="72" x14ac:dyDescent="0.55000000000000004">
      <c r="A441" s="7" t="s">
        <v>872</v>
      </c>
      <c r="B441" s="7" t="s">
        <v>665</v>
      </c>
      <c r="C441" s="8">
        <v>7010301</v>
      </c>
      <c r="D441" s="8">
        <v>7010301001</v>
      </c>
      <c r="E441" s="9">
        <v>70006</v>
      </c>
      <c r="F441" s="8" t="s">
        <v>624</v>
      </c>
      <c r="G441" s="12"/>
      <c r="H441" s="8"/>
      <c r="I441" s="22">
        <v>30000</v>
      </c>
      <c r="J441" s="8"/>
      <c r="K441" s="8"/>
      <c r="L441" s="8" t="s">
        <v>912</v>
      </c>
      <c r="M441" s="8" t="s">
        <v>897</v>
      </c>
      <c r="N441" s="10"/>
      <c r="O441" s="10"/>
      <c r="P441" s="10"/>
      <c r="Q441" s="10"/>
      <c r="R441" s="10"/>
      <c r="S441" s="10"/>
      <c r="T441" s="10"/>
    </row>
    <row r="442" spans="1:20" s="10" customFormat="1" ht="72" x14ac:dyDescent="0.55000000000000004">
      <c r="A442" s="5" t="s">
        <v>872</v>
      </c>
      <c r="B442" s="5" t="s">
        <v>665</v>
      </c>
      <c r="C442" s="3">
        <v>7010301</v>
      </c>
      <c r="D442" s="3">
        <v>7010301001</v>
      </c>
      <c r="E442" s="6">
        <v>70006</v>
      </c>
      <c r="F442" s="3" t="s">
        <v>624</v>
      </c>
      <c r="G442" s="6">
        <v>1</v>
      </c>
      <c r="H442" s="3" t="s">
        <v>625</v>
      </c>
      <c r="I442" s="23">
        <v>30000</v>
      </c>
      <c r="J442" s="3" t="s">
        <v>707</v>
      </c>
      <c r="K442" s="3" t="s">
        <v>10</v>
      </c>
      <c r="L442" s="3" t="s">
        <v>912</v>
      </c>
      <c r="M442" s="3"/>
    </row>
    <row r="443" spans="1:20" s="4" customFormat="1" ht="72" x14ac:dyDescent="0.55000000000000004">
      <c r="A443" s="7" t="s">
        <v>872</v>
      </c>
      <c r="B443" s="7" t="s">
        <v>665</v>
      </c>
      <c r="C443" s="8">
        <v>7010102</v>
      </c>
      <c r="D443" s="8">
        <v>7010102001</v>
      </c>
      <c r="E443" s="9">
        <v>70007</v>
      </c>
      <c r="F443" s="8" t="s">
        <v>626</v>
      </c>
      <c r="G443" s="12"/>
      <c r="H443" s="8"/>
      <c r="I443" s="22">
        <v>990000</v>
      </c>
      <c r="J443" s="8"/>
      <c r="K443" s="8"/>
      <c r="L443" s="8" t="s">
        <v>912</v>
      </c>
      <c r="M443" s="8" t="s">
        <v>897</v>
      </c>
      <c r="N443" s="10"/>
      <c r="O443" s="10"/>
      <c r="P443" s="10"/>
      <c r="Q443" s="10"/>
      <c r="R443" s="10"/>
      <c r="S443" s="10"/>
      <c r="T443" s="10"/>
    </row>
    <row r="444" spans="1:20" s="4" customFormat="1" ht="72" x14ac:dyDescent="0.55000000000000004">
      <c r="A444" s="5" t="s">
        <v>872</v>
      </c>
      <c r="B444" s="5" t="s">
        <v>665</v>
      </c>
      <c r="C444" s="3">
        <v>7010102</v>
      </c>
      <c r="D444" s="3">
        <v>7010102001</v>
      </c>
      <c r="E444" s="6">
        <v>70007</v>
      </c>
      <c r="F444" s="3" t="s">
        <v>626</v>
      </c>
      <c r="G444" s="6">
        <v>1</v>
      </c>
      <c r="H444" s="3" t="s">
        <v>627</v>
      </c>
      <c r="I444" s="23">
        <v>990000</v>
      </c>
      <c r="J444" s="3" t="s">
        <v>707</v>
      </c>
      <c r="K444" s="3" t="s">
        <v>10</v>
      </c>
      <c r="L444" s="3" t="s">
        <v>912</v>
      </c>
      <c r="M444" s="3"/>
      <c r="N444" s="10"/>
      <c r="O444" s="10"/>
      <c r="P444" s="10"/>
      <c r="Q444" s="10"/>
      <c r="R444" s="10"/>
      <c r="S444" s="10"/>
      <c r="T444" s="10"/>
    </row>
    <row r="445" spans="1:20" s="4" customFormat="1" ht="72" x14ac:dyDescent="0.55000000000000004">
      <c r="A445" s="7" t="s">
        <v>872</v>
      </c>
      <c r="B445" s="7" t="s">
        <v>665</v>
      </c>
      <c r="C445" s="8">
        <v>7010199</v>
      </c>
      <c r="D445" s="8">
        <v>7010199999</v>
      </c>
      <c r="E445" s="9">
        <v>70010</v>
      </c>
      <c r="F445" s="8" t="s">
        <v>628</v>
      </c>
      <c r="G445" s="12"/>
      <c r="H445" s="8"/>
      <c r="I445" s="22">
        <v>5000</v>
      </c>
      <c r="J445" s="8"/>
      <c r="K445" s="8"/>
      <c r="L445" s="8" t="s">
        <v>912</v>
      </c>
      <c r="M445" s="8" t="s">
        <v>897</v>
      </c>
      <c r="N445" s="10"/>
      <c r="O445" s="10"/>
      <c r="P445" s="10"/>
      <c r="Q445" s="10"/>
      <c r="R445" s="10"/>
      <c r="S445" s="10"/>
      <c r="T445" s="10"/>
    </row>
    <row r="446" spans="1:20" s="10" customFormat="1" ht="72" x14ac:dyDescent="0.55000000000000004">
      <c r="A446" s="5" t="s">
        <v>872</v>
      </c>
      <c r="B446" s="5" t="s">
        <v>665</v>
      </c>
      <c r="C446" s="3">
        <v>7010199</v>
      </c>
      <c r="D446" s="3">
        <v>7010199999</v>
      </c>
      <c r="E446" s="6">
        <v>70010</v>
      </c>
      <c r="F446" s="3" t="s">
        <v>628</v>
      </c>
      <c r="G446" s="6">
        <v>1</v>
      </c>
      <c r="H446" s="3" t="s">
        <v>629</v>
      </c>
      <c r="I446" s="23">
        <v>5000</v>
      </c>
      <c r="J446" s="3" t="s">
        <v>3</v>
      </c>
      <c r="K446" s="3" t="s">
        <v>4</v>
      </c>
      <c r="L446" s="3" t="s">
        <v>912</v>
      </c>
      <c r="M446" s="3"/>
    </row>
    <row r="447" spans="1:20" s="4" customFormat="1" ht="72" x14ac:dyDescent="0.55000000000000004">
      <c r="A447" s="7" t="s">
        <v>872</v>
      </c>
      <c r="B447" s="7" t="s">
        <v>665</v>
      </c>
      <c r="C447" s="8">
        <v>7010302</v>
      </c>
      <c r="D447" s="8">
        <v>7010302001</v>
      </c>
      <c r="E447" s="9">
        <v>70013</v>
      </c>
      <c r="F447" s="8" t="s">
        <v>874</v>
      </c>
      <c r="G447" s="12"/>
      <c r="H447" s="8"/>
      <c r="I447" s="22">
        <v>1500</v>
      </c>
      <c r="J447" s="8"/>
      <c r="K447" s="8"/>
      <c r="L447" s="8" t="s">
        <v>912</v>
      </c>
      <c r="M447" s="8" t="s">
        <v>897</v>
      </c>
      <c r="N447" s="10"/>
      <c r="O447" s="10"/>
      <c r="P447" s="10"/>
      <c r="Q447" s="10"/>
      <c r="R447" s="10"/>
      <c r="S447" s="10"/>
      <c r="T447" s="10"/>
    </row>
    <row r="448" spans="1:20" s="10" customFormat="1" ht="72" x14ac:dyDescent="0.55000000000000004">
      <c r="A448" s="5" t="s">
        <v>872</v>
      </c>
      <c r="B448" s="5" t="s">
        <v>665</v>
      </c>
      <c r="C448" s="3">
        <v>7010302</v>
      </c>
      <c r="D448" s="3">
        <v>7010302001</v>
      </c>
      <c r="E448" s="6">
        <v>70013</v>
      </c>
      <c r="F448" s="3" t="s">
        <v>874</v>
      </c>
      <c r="G448" s="6">
        <v>1</v>
      </c>
      <c r="H448" s="3" t="s">
        <v>875</v>
      </c>
      <c r="I448" s="23">
        <v>1500</v>
      </c>
      <c r="J448" s="3" t="s">
        <v>707</v>
      </c>
      <c r="K448" s="3" t="s">
        <v>10</v>
      </c>
      <c r="L448" s="3" t="s">
        <v>912</v>
      </c>
      <c r="M448" s="3"/>
    </row>
    <row r="449" spans="1:20" s="4" customFormat="1" ht="72" x14ac:dyDescent="0.55000000000000004">
      <c r="A449" s="7" t="s">
        <v>872</v>
      </c>
      <c r="B449" s="7" t="s">
        <v>665</v>
      </c>
      <c r="C449" s="8">
        <v>7010202</v>
      </c>
      <c r="D449" s="8">
        <v>7010202001</v>
      </c>
      <c r="E449" s="9">
        <v>70014</v>
      </c>
      <c r="F449" s="8" t="s">
        <v>630</v>
      </c>
      <c r="G449" s="12"/>
      <c r="H449" s="8"/>
      <c r="I449" s="22">
        <v>1000</v>
      </c>
      <c r="J449" s="8"/>
      <c r="K449" s="8"/>
      <c r="L449" s="8" t="s">
        <v>912</v>
      </c>
      <c r="M449" s="8" t="s">
        <v>897</v>
      </c>
      <c r="N449" s="10"/>
      <c r="O449" s="10"/>
      <c r="P449" s="10"/>
      <c r="Q449" s="10"/>
      <c r="R449" s="10"/>
      <c r="S449" s="10"/>
      <c r="T449" s="10"/>
    </row>
    <row r="450" spans="1:20" s="4" customFormat="1" ht="108" x14ac:dyDescent="0.55000000000000004">
      <c r="A450" s="5" t="s">
        <v>872</v>
      </c>
      <c r="B450" s="5" t="s">
        <v>665</v>
      </c>
      <c r="C450" s="3">
        <v>7010202</v>
      </c>
      <c r="D450" s="3">
        <v>7010202001</v>
      </c>
      <c r="E450" s="6">
        <v>70014</v>
      </c>
      <c r="F450" s="3" t="s">
        <v>630</v>
      </c>
      <c r="G450" s="6">
        <v>1</v>
      </c>
      <c r="H450" s="3" t="s">
        <v>631</v>
      </c>
      <c r="I450" s="23">
        <v>1000</v>
      </c>
      <c r="J450" s="3" t="s">
        <v>707</v>
      </c>
      <c r="K450" s="3" t="s">
        <v>10</v>
      </c>
      <c r="L450" s="3" t="s">
        <v>912</v>
      </c>
      <c r="M450" s="3"/>
      <c r="N450" s="10"/>
      <c r="O450" s="10"/>
      <c r="P450" s="10"/>
      <c r="Q450" s="10"/>
      <c r="R450" s="10"/>
      <c r="S450" s="10"/>
      <c r="T450" s="10"/>
    </row>
    <row r="451" spans="1:20" s="4" customFormat="1" x14ac:dyDescent="0.55000000000000004">
      <c r="A451" s="7" t="s">
        <v>872</v>
      </c>
      <c r="B451" s="7" t="s">
        <v>665</v>
      </c>
      <c r="C451" s="8">
        <v>7010199</v>
      </c>
      <c r="D451" s="8">
        <v>7010199999</v>
      </c>
      <c r="E451" s="9">
        <v>70016</v>
      </c>
      <c r="F451" s="8" t="s">
        <v>632</v>
      </c>
      <c r="G451" s="12"/>
      <c r="H451" s="8"/>
      <c r="I451" s="22">
        <v>10000</v>
      </c>
      <c r="J451" s="8"/>
      <c r="K451" s="8"/>
      <c r="L451" s="8" t="s">
        <v>912</v>
      </c>
      <c r="M451" s="8" t="s">
        <v>897</v>
      </c>
      <c r="N451" s="10"/>
      <c r="O451" s="10"/>
      <c r="P451" s="10"/>
      <c r="Q451" s="10"/>
      <c r="R451" s="10"/>
      <c r="S451" s="10"/>
      <c r="T451" s="10"/>
    </row>
    <row r="452" spans="1:20" s="4" customFormat="1" x14ac:dyDescent="0.55000000000000004">
      <c r="A452" s="5" t="s">
        <v>872</v>
      </c>
      <c r="B452" s="5" t="s">
        <v>665</v>
      </c>
      <c r="C452" s="3">
        <v>7010199</v>
      </c>
      <c r="D452" s="3">
        <v>7010199999</v>
      </c>
      <c r="E452" s="6">
        <v>70016</v>
      </c>
      <c r="F452" s="3" t="s">
        <v>632</v>
      </c>
      <c r="G452" s="6">
        <v>1</v>
      </c>
      <c r="H452" s="3" t="s">
        <v>633</v>
      </c>
      <c r="I452" s="23">
        <v>10000</v>
      </c>
      <c r="J452" s="3" t="s">
        <v>707</v>
      </c>
      <c r="K452" s="3" t="s">
        <v>60</v>
      </c>
      <c r="L452" s="3" t="s">
        <v>912</v>
      </c>
      <c r="M452" s="3"/>
      <c r="N452" s="10"/>
      <c r="O452" s="10"/>
      <c r="P452" s="10"/>
      <c r="Q452" s="10"/>
      <c r="R452" s="10"/>
      <c r="S452" s="10"/>
      <c r="T452" s="10"/>
    </row>
    <row r="453" spans="1:20" s="10" customFormat="1" ht="72" x14ac:dyDescent="0.55000000000000004">
      <c r="A453" s="7" t="s">
        <v>872</v>
      </c>
      <c r="B453" s="7" t="s">
        <v>665</v>
      </c>
      <c r="C453" s="8">
        <v>7019903</v>
      </c>
      <c r="D453" s="8">
        <v>7019903001</v>
      </c>
      <c r="E453" s="9">
        <v>70021</v>
      </c>
      <c r="F453" s="8" t="s">
        <v>634</v>
      </c>
      <c r="G453" s="12"/>
      <c r="H453" s="8"/>
      <c r="I453" s="22">
        <v>5000</v>
      </c>
      <c r="J453" s="8"/>
      <c r="K453" s="8"/>
      <c r="L453" s="8" t="s">
        <v>912</v>
      </c>
      <c r="M453" s="8" t="s">
        <v>897</v>
      </c>
    </row>
    <row r="454" spans="1:20" s="4" customFormat="1" ht="72" x14ac:dyDescent="0.55000000000000004">
      <c r="A454" s="5" t="s">
        <v>872</v>
      </c>
      <c r="B454" s="5" t="s">
        <v>665</v>
      </c>
      <c r="C454" s="3">
        <v>7019903</v>
      </c>
      <c r="D454" s="3">
        <v>7019903001</v>
      </c>
      <c r="E454" s="6">
        <v>70021</v>
      </c>
      <c r="F454" s="3" t="s">
        <v>634</v>
      </c>
      <c r="G454" s="6">
        <v>1</v>
      </c>
      <c r="H454" s="3" t="s">
        <v>635</v>
      </c>
      <c r="I454" s="23">
        <v>5000</v>
      </c>
      <c r="J454" s="3" t="s">
        <v>707</v>
      </c>
      <c r="K454" s="3" t="s">
        <v>60</v>
      </c>
      <c r="L454" s="3" t="s">
        <v>912</v>
      </c>
      <c r="M454" s="3"/>
      <c r="N454" s="10"/>
      <c r="O454" s="10"/>
      <c r="P454" s="10"/>
      <c r="Q454" s="10"/>
      <c r="R454" s="10"/>
      <c r="S454" s="10"/>
      <c r="T454" s="10"/>
    </row>
    <row r="455" spans="1:20" s="4" customFormat="1" x14ac:dyDescent="0.55000000000000004">
      <c r="A455" s="7" t="s">
        <v>872</v>
      </c>
      <c r="B455" s="7" t="s">
        <v>665</v>
      </c>
      <c r="C455" s="8">
        <v>7010199</v>
      </c>
      <c r="D455" s="8">
        <v>7010199999</v>
      </c>
      <c r="E455" s="9">
        <v>70023</v>
      </c>
      <c r="F455" s="8" t="s">
        <v>636</v>
      </c>
      <c r="G455" s="12"/>
      <c r="H455" s="8"/>
      <c r="I455" s="22">
        <v>6000</v>
      </c>
      <c r="J455" s="8"/>
      <c r="K455" s="8"/>
      <c r="L455" s="8" t="s">
        <v>912</v>
      </c>
      <c r="M455" s="8" t="s">
        <v>897</v>
      </c>
      <c r="N455" s="10"/>
      <c r="O455" s="10"/>
      <c r="P455" s="10"/>
      <c r="Q455" s="10"/>
      <c r="R455" s="10"/>
      <c r="S455" s="10"/>
      <c r="T455" s="10"/>
    </row>
    <row r="456" spans="1:20" s="4" customFormat="1" x14ac:dyDescent="0.55000000000000004">
      <c r="A456" s="5" t="s">
        <v>872</v>
      </c>
      <c r="B456" s="5" t="s">
        <v>665</v>
      </c>
      <c r="C456" s="3">
        <v>7010199</v>
      </c>
      <c r="D456" s="3">
        <v>7010199999</v>
      </c>
      <c r="E456" s="6">
        <v>70023</v>
      </c>
      <c r="F456" s="3" t="s">
        <v>636</v>
      </c>
      <c r="G456" s="6">
        <v>1</v>
      </c>
      <c r="H456" s="3" t="s">
        <v>637</v>
      </c>
      <c r="I456" s="23">
        <v>6000</v>
      </c>
      <c r="J456" s="3" t="s">
        <v>707</v>
      </c>
      <c r="K456" s="3" t="s">
        <v>10</v>
      </c>
      <c r="L456" s="3" t="s">
        <v>912</v>
      </c>
      <c r="M456" s="3"/>
      <c r="N456" s="10"/>
      <c r="O456" s="10"/>
      <c r="P456" s="10"/>
      <c r="Q456" s="10"/>
      <c r="R456" s="10"/>
      <c r="S456" s="10"/>
      <c r="T456" s="10"/>
    </row>
    <row r="457" spans="1:20" s="10" customFormat="1" ht="72" x14ac:dyDescent="0.55000000000000004">
      <c r="A457" s="7" t="s">
        <v>872</v>
      </c>
      <c r="B457" s="7" t="s">
        <v>665</v>
      </c>
      <c r="C457" s="8">
        <v>7019903</v>
      </c>
      <c r="D457" s="8">
        <v>7019903001</v>
      </c>
      <c r="E457" s="9">
        <v>70026</v>
      </c>
      <c r="F457" s="8" t="s">
        <v>638</v>
      </c>
      <c r="G457" s="12"/>
      <c r="H457" s="8"/>
      <c r="I457" s="22">
        <v>10000</v>
      </c>
      <c r="J457" s="8"/>
      <c r="K457" s="8"/>
      <c r="L457" s="8" t="s">
        <v>912</v>
      </c>
      <c r="M457" s="8" t="s">
        <v>897</v>
      </c>
    </row>
    <row r="458" spans="1:20" s="4" customFormat="1" ht="108" x14ac:dyDescent="0.55000000000000004">
      <c r="A458" s="5" t="s">
        <v>872</v>
      </c>
      <c r="B458" s="5" t="s">
        <v>665</v>
      </c>
      <c r="C458" s="3">
        <v>7019903</v>
      </c>
      <c r="D458" s="3">
        <v>7019903001</v>
      </c>
      <c r="E458" s="6">
        <v>70026</v>
      </c>
      <c r="F458" s="3" t="s">
        <v>638</v>
      </c>
      <c r="G458" s="6">
        <v>1</v>
      </c>
      <c r="H458" s="3" t="s">
        <v>639</v>
      </c>
      <c r="I458" s="23">
        <v>10000</v>
      </c>
      <c r="J458" s="3" t="s">
        <v>707</v>
      </c>
      <c r="K458" s="3" t="s">
        <v>60</v>
      </c>
      <c r="L458" s="3" t="s">
        <v>912</v>
      </c>
      <c r="M458" s="3"/>
      <c r="N458" s="10"/>
      <c r="O458" s="10"/>
      <c r="P458" s="10"/>
      <c r="Q458" s="10"/>
      <c r="R458" s="10"/>
      <c r="S458" s="10"/>
      <c r="T458" s="10"/>
    </row>
    <row r="459" spans="1:20" s="10" customFormat="1" x14ac:dyDescent="0.55000000000000004">
      <c r="A459" s="7" t="s">
        <v>872</v>
      </c>
      <c r="B459" s="7" t="s">
        <v>665</v>
      </c>
      <c r="C459" s="8">
        <v>7019901</v>
      </c>
      <c r="D459" s="8">
        <v>7019901001</v>
      </c>
      <c r="E459" s="9">
        <v>70028</v>
      </c>
      <c r="F459" s="8" t="s">
        <v>640</v>
      </c>
      <c r="G459" s="12"/>
      <c r="H459" s="8"/>
      <c r="I459" s="22">
        <v>20000</v>
      </c>
      <c r="J459" s="8"/>
      <c r="K459" s="8"/>
      <c r="L459" s="8" t="s">
        <v>912</v>
      </c>
      <c r="M459" s="8" t="s">
        <v>897</v>
      </c>
    </row>
    <row r="460" spans="1:20" s="4" customFormat="1" ht="72" x14ac:dyDescent="0.55000000000000004">
      <c r="A460" s="5" t="s">
        <v>872</v>
      </c>
      <c r="B460" s="5" t="s">
        <v>665</v>
      </c>
      <c r="C460" s="3">
        <v>7019901</v>
      </c>
      <c r="D460" s="3">
        <v>7019901001</v>
      </c>
      <c r="E460" s="6">
        <v>70028</v>
      </c>
      <c r="F460" s="3" t="s">
        <v>640</v>
      </c>
      <c r="G460" s="6">
        <v>1</v>
      </c>
      <c r="H460" s="3" t="s">
        <v>641</v>
      </c>
      <c r="I460" s="23">
        <v>20000</v>
      </c>
      <c r="J460" s="3" t="s">
        <v>3</v>
      </c>
      <c r="K460" s="3" t="s">
        <v>60</v>
      </c>
      <c r="L460" s="3" t="s">
        <v>912</v>
      </c>
      <c r="M460" s="3"/>
      <c r="N460" s="10"/>
      <c r="O460" s="10"/>
      <c r="P460" s="10"/>
      <c r="Q460" s="10"/>
      <c r="R460" s="10"/>
      <c r="S460" s="10"/>
      <c r="T460" s="10"/>
    </row>
    <row r="461" spans="1:20" s="4" customFormat="1" ht="72" x14ac:dyDescent="0.55000000000000004">
      <c r="A461" s="7" t="s">
        <v>872</v>
      </c>
      <c r="B461" s="7" t="s">
        <v>665</v>
      </c>
      <c r="C461" s="8">
        <v>7010199</v>
      </c>
      <c r="D461" s="8">
        <v>7010199999</v>
      </c>
      <c r="E461" s="9">
        <v>70033</v>
      </c>
      <c r="F461" s="8" t="s">
        <v>644</v>
      </c>
      <c r="G461" s="12"/>
      <c r="H461" s="8"/>
      <c r="I461" s="22">
        <v>210000</v>
      </c>
      <c r="J461" s="8"/>
      <c r="K461" s="8"/>
      <c r="L461" s="8" t="s">
        <v>912</v>
      </c>
      <c r="M461" s="8" t="s">
        <v>897</v>
      </c>
      <c r="N461" s="10"/>
      <c r="O461" s="10"/>
      <c r="P461" s="10"/>
      <c r="Q461" s="10"/>
      <c r="R461" s="10"/>
      <c r="S461" s="10"/>
      <c r="T461" s="10"/>
    </row>
    <row r="462" spans="1:20" s="4" customFormat="1" ht="108" x14ac:dyDescent="0.55000000000000004">
      <c r="A462" s="5" t="s">
        <v>872</v>
      </c>
      <c r="B462" s="5" t="s">
        <v>665</v>
      </c>
      <c r="C462" s="3">
        <v>7010199</v>
      </c>
      <c r="D462" s="3">
        <v>7010199999</v>
      </c>
      <c r="E462" s="6">
        <v>70033</v>
      </c>
      <c r="F462" s="3" t="s">
        <v>644</v>
      </c>
      <c r="G462" s="6">
        <v>1</v>
      </c>
      <c r="H462" s="3" t="s">
        <v>645</v>
      </c>
      <c r="I462" s="23">
        <v>210000</v>
      </c>
      <c r="J462" s="3" t="s">
        <v>3</v>
      </c>
      <c r="K462" s="3" t="s">
        <v>4</v>
      </c>
      <c r="L462" s="3" t="s">
        <v>912</v>
      </c>
      <c r="M462" s="3"/>
      <c r="N462" s="10"/>
      <c r="O462" s="10"/>
      <c r="P462" s="10"/>
      <c r="Q462" s="10"/>
      <c r="R462" s="10"/>
      <c r="S462" s="10"/>
      <c r="T462" s="10"/>
    </row>
    <row r="463" spans="1:20" s="4" customFormat="1" ht="108" x14ac:dyDescent="0.55000000000000004">
      <c r="A463" s="7" t="s">
        <v>872</v>
      </c>
      <c r="B463" s="7" t="s">
        <v>665</v>
      </c>
      <c r="C463" s="8">
        <v>7010199</v>
      </c>
      <c r="D463" s="8">
        <v>7010199999</v>
      </c>
      <c r="E463" s="9">
        <v>70034</v>
      </c>
      <c r="F463" s="8" t="s">
        <v>646</v>
      </c>
      <c r="G463" s="12"/>
      <c r="H463" s="8"/>
      <c r="I463" s="22">
        <v>100000</v>
      </c>
      <c r="J463" s="8"/>
      <c r="K463" s="8"/>
      <c r="L463" s="8" t="s">
        <v>912</v>
      </c>
      <c r="M463" s="8" t="s">
        <v>897</v>
      </c>
      <c r="N463" s="10"/>
      <c r="O463" s="10"/>
      <c r="P463" s="10"/>
      <c r="Q463" s="10"/>
      <c r="R463" s="10"/>
      <c r="S463" s="10"/>
      <c r="T463" s="10"/>
    </row>
    <row r="464" spans="1:20" s="4" customFormat="1" ht="108" x14ac:dyDescent="0.55000000000000004">
      <c r="A464" s="5" t="s">
        <v>872</v>
      </c>
      <c r="B464" s="5" t="s">
        <v>665</v>
      </c>
      <c r="C464" s="3">
        <v>7010199</v>
      </c>
      <c r="D464" s="3">
        <v>7010199999</v>
      </c>
      <c r="E464" s="6">
        <v>70034</v>
      </c>
      <c r="F464" s="3" t="s">
        <v>646</v>
      </c>
      <c r="G464" s="6">
        <v>1</v>
      </c>
      <c r="H464" s="3" t="s">
        <v>647</v>
      </c>
      <c r="I464" s="23">
        <v>100000</v>
      </c>
      <c r="J464" s="3" t="s">
        <v>3</v>
      </c>
      <c r="K464" s="3" t="s">
        <v>4</v>
      </c>
      <c r="L464" s="3" t="s">
        <v>912</v>
      </c>
      <c r="M464" s="3"/>
      <c r="N464" s="10"/>
      <c r="O464" s="10"/>
      <c r="P464" s="10"/>
      <c r="Q464" s="10"/>
      <c r="R464" s="10"/>
      <c r="S464" s="10"/>
      <c r="T464" s="10"/>
    </row>
    <row r="465" spans="1:20" s="4" customFormat="1" ht="144" x14ac:dyDescent="0.55000000000000004">
      <c r="A465" s="7" t="s">
        <v>872</v>
      </c>
      <c r="B465" s="7" t="s">
        <v>665</v>
      </c>
      <c r="C465" s="8">
        <v>7010199</v>
      </c>
      <c r="D465" s="8">
        <v>7010199999</v>
      </c>
      <c r="E465" s="9">
        <v>70035</v>
      </c>
      <c r="F465" s="8" t="s">
        <v>648</v>
      </c>
      <c r="G465" s="12"/>
      <c r="H465" s="8"/>
      <c r="I465" s="22">
        <f>476800-8000</f>
        <v>468800</v>
      </c>
      <c r="J465" s="8"/>
      <c r="K465" s="8"/>
      <c r="L465" s="8" t="s">
        <v>912</v>
      </c>
      <c r="M465" s="8" t="s">
        <v>897</v>
      </c>
      <c r="N465" s="10"/>
      <c r="O465" s="10"/>
      <c r="P465" s="10"/>
      <c r="Q465" s="10"/>
      <c r="R465" s="10"/>
      <c r="S465" s="10"/>
      <c r="T465" s="10"/>
    </row>
    <row r="466" spans="1:20" s="4" customFormat="1" ht="144" x14ac:dyDescent="0.55000000000000004">
      <c r="A466" s="5" t="s">
        <v>872</v>
      </c>
      <c r="B466" s="5" t="s">
        <v>665</v>
      </c>
      <c r="C466" s="3">
        <v>7010199</v>
      </c>
      <c r="D466" s="3">
        <v>7010199999</v>
      </c>
      <c r="E466" s="6">
        <v>70035</v>
      </c>
      <c r="F466" s="3" t="s">
        <v>648</v>
      </c>
      <c r="G466" s="6">
        <v>1</v>
      </c>
      <c r="H466" s="3" t="s">
        <v>649</v>
      </c>
      <c r="I466" s="23">
        <f>476800-8000</f>
        <v>468800</v>
      </c>
      <c r="J466" s="3" t="s">
        <v>707</v>
      </c>
      <c r="K466" s="3" t="s">
        <v>4</v>
      </c>
      <c r="L466" s="3" t="s">
        <v>912</v>
      </c>
      <c r="M466" s="3"/>
      <c r="N466" s="10"/>
      <c r="O466" s="10"/>
      <c r="P466" s="10"/>
      <c r="Q466" s="10"/>
      <c r="R466" s="10"/>
      <c r="S466" s="10"/>
      <c r="T466" s="10"/>
    </row>
    <row r="467" spans="1:20" s="4" customFormat="1" ht="72" x14ac:dyDescent="0.55000000000000004">
      <c r="A467" s="7" t="s">
        <v>872</v>
      </c>
      <c r="B467" s="7" t="s">
        <v>665</v>
      </c>
      <c r="C467" s="8">
        <v>7010199</v>
      </c>
      <c r="D467" s="8">
        <v>7010199999</v>
      </c>
      <c r="E467" s="9">
        <v>70036</v>
      </c>
      <c r="F467" s="8" t="s">
        <v>650</v>
      </c>
      <c r="G467" s="12"/>
      <c r="H467" s="8"/>
      <c r="I467" s="22">
        <v>10000</v>
      </c>
      <c r="J467" s="8"/>
      <c r="K467" s="8"/>
      <c r="L467" s="8" t="s">
        <v>912</v>
      </c>
      <c r="M467" s="8" t="s">
        <v>897</v>
      </c>
      <c r="N467" s="10"/>
      <c r="O467" s="10"/>
      <c r="P467" s="10"/>
      <c r="Q467" s="10"/>
      <c r="R467" s="10"/>
      <c r="S467" s="10"/>
      <c r="T467" s="10"/>
    </row>
    <row r="468" spans="1:20" s="4" customFormat="1" ht="72" x14ac:dyDescent="0.55000000000000004">
      <c r="A468" s="5" t="s">
        <v>872</v>
      </c>
      <c r="B468" s="5" t="s">
        <v>665</v>
      </c>
      <c r="C468" s="3">
        <v>7010199</v>
      </c>
      <c r="D468" s="3">
        <v>7010199999</v>
      </c>
      <c r="E468" s="6">
        <v>70036</v>
      </c>
      <c r="F468" s="3" t="s">
        <v>650</v>
      </c>
      <c r="G468" s="6">
        <v>1</v>
      </c>
      <c r="H468" s="3" t="s">
        <v>651</v>
      </c>
      <c r="I468" s="23">
        <v>10000</v>
      </c>
      <c r="J468" s="3" t="s">
        <v>3</v>
      </c>
      <c r="K468" s="3" t="s">
        <v>10</v>
      </c>
      <c r="L468" s="3" t="s">
        <v>912</v>
      </c>
      <c r="M468" s="3"/>
      <c r="N468" s="10"/>
      <c r="O468" s="10"/>
      <c r="P468" s="10"/>
      <c r="Q468" s="10"/>
      <c r="R468" s="10"/>
      <c r="S468" s="10"/>
      <c r="T468" s="10"/>
    </row>
    <row r="469" spans="1:20" s="4" customFormat="1" ht="72" x14ac:dyDescent="0.55000000000000004">
      <c r="A469" s="7" t="s">
        <v>872</v>
      </c>
      <c r="B469" s="7" t="s">
        <v>665</v>
      </c>
      <c r="C469" s="8">
        <v>7010199</v>
      </c>
      <c r="D469" s="8"/>
      <c r="E469" s="9">
        <v>70037</v>
      </c>
      <c r="F469" s="8" t="s">
        <v>652</v>
      </c>
      <c r="G469" s="12"/>
      <c r="H469" s="8"/>
      <c r="I469" s="22">
        <v>10000</v>
      </c>
      <c r="J469" s="8"/>
      <c r="K469" s="8"/>
      <c r="L469" s="8" t="s">
        <v>912</v>
      </c>
      <c r="M469" s="8" t="s">
        <v>897</v>
      </c>
      <c r="N469" s="10"/>
      <c r="O469" s="10"/>
      <c r="P469" s="10"/>
      <c r="Q469" s="10"/>
      <c r="R469" s="10"/>
      <c r="S469" s="10"/>
      <c r="T469" s="10"/>
    </row>
    <row r="470" spans="1:20" s="4" customFormat="1" ht="72" x14ac:dyDescent="0.55000000000000004">
      <c r="A470" s="5" t="s">
        <v>872</v>
      </c>
      <c r="B470" s="5" t="s">
        <v>665</v>
      </c>
      <c r="C470" s="3">
        <v>7010199</v>
      </c>
      <c r="D470" s="3"/>
      <c r="E470" s="6">
        <v>70037</v>
      </c>
      <c r="F470" s="3" t="s">
        <v>652</v>
      </c>
      <c r="G470" s="6">
        <v>1</v>
      </c>
      <c r="H470" s="3" t="s">
        <v>653</v>
      </c>
      <c r="I470" s="23">
        <v>10000</v>
      </c>
      <c r="J470" s="3" t="s">
        <v>3</v>
      </c>
      <c r="K470" s="3" t="s">
        <v>4</v>
      </c>
      <c r="L470" s="3" t="s">
        <v>912</v>
      </c>
      <c r="M470" s="3"/>
      <c r="N470" s="10"/>
      <c r="O470" s="10"/>
      <c r="P470" s="10"/>
      <c r="Q470" s="10"/>
      <c r="R470" s="10"/>
      <c r="S470" s="10"/>
      <c r="T470" s="10"/>
    </row>
    <row r="471" spans="1:20" s="4" customFormat="1" ht="108" x14ac:dyDescent="0.55000000000000004">
      <c r="A471" s="7" t="s">
        <v>872</v>
      </c>
      <c r="B471" s="7" t="s">
        <v>665</v>
      </c>
      <c r="C471" s="8">
        <v>7010199</v>
      </c>
      <c r="D471" s="8">
        <v>7010199999</v>
      </c>
      <c r="E471" s="9">
        <v>70038</v>
      </c>
      <c r="F471" s="8" t="s">
        <v>654</v>
      </c>
      <c r="G471" s="12"/>
      <c r="H471" s="8"/>
      <c r="I471" s="22">
        <f>13200+3000</f>
        <v>16200</v>
      </c>
      <c r="J471" s="8"/>
      <c r="K471" s="8"/>
      <c r="L471" s="8" t="s">
        <v>912</v>
      </c>
      <c r="M471" s="8" t="s">
        <v>897</v>
      </c>
      <c r="N471" s="10"/>
      <c r="O471" s="10"/>
      <c r="P471" s="10"/>
      <c r="Q471" s="10"/>
      <c r="R471" s="10"/>
      <c r="S471" s="10"/>
      <c r="T471" s="10"/>
    </row>
    <row r="472" spans="1:20" s="4" customFormat="1" ht="108" x14ac:dyDescent="0.55000000000000004">
      <c r="A472" s="5" t="s">
        <v>872</v>
      </c>
      <c r="B472" s="5" t="s">
        <v>665</v>
      </c>
      <c r="C472" s="3">
        <v>7010199</v>
      </c>
      <c r="D472" s="3">
        <v>7010199999</v>
      </c>
      <c r="E472" s="6">
        <v>70038</v>
      </c>
      <c r="F472" s="3" t="s">
        <v>654</v>
      </c>
      <c r="G472" s="6">
        <v>1</v>
      </c>
      <c r="H472" s="3" t="s">
        <v>655</v>
      </c>
      <c r="I472" s="23">
        <f>13200+3000</f>
        <v>16200</v>
      </c>
      <c r="J472" s="3" t="s">
        <v>3</v>
      </c>
      <c r="K472" s="3" t="s">
        <v>4</v>
      </c>
      <c r="L472" s="3" t="s">
        <v>912</v>
      </c>
      <c r="M472" s="3"/>
      <c r="N472" s="10"/>
      <c r="O472" s="10"/>
      <c r="P472" s="10"/>
      <c r="Q472" s="10"/>
      <c r="R472" s="10"/>
      <c r="S472" s="10"/>
      <c r="T472" s="10"/>
    </row>
    <row r="473" spans="1:20" s="4" customFormat="1" ht="108" x14ac:dyDescent="0.55000000000000004">
      <c r="A473" s="7" t="s">
        <v>872</v>
      </c>
      <c r="B473" s="7" t="s">
        <v>665</v>
      </c>
      <c r="C473" s="8">
        <v>7010199</v>
      </c>
      <c r="D473" s="8">
        <v>7010199999</v>
      </c>
      <c r="E473" s="9">
        <v>70039</v>
      </c>
      <c r="F473" s="8" t="s">
        <v>656</v>
      </c>
      <c r="G473" s="12"/>
      <c r="H473" s="8"/>
      <c r="I473" s="22">
        <f>9800+5000</f>
        <v>14800</v>
      </c>
      <c r="J473" s="8"/>
      <c r="K473" s="8"/>
      <c r="L473" s="8" t="s">
        <v>912</v>
      </c>
      <c r="M473" s="8" t="s">
        <v>897</v>
      </c>
      <c r="N473" s="10"/>
      <c r="O473" s="10"/>
      <c r="P473" s="10"/>
      <c r="Q473" s="10"/>
      <c r="R473" s="10"/>
      <c r="S473" s="10"/>
      <c r="T473" s="10"/>
    </row>
    <row r="474" spans="1:20" s="4" customFormat="1" ht="108" x14ac:dyDescent="0.55000000000000004">
      <c r="A474" s="5" t="s">
        <v>872</v>
      </c>
      <c r="B474" s="5" t="s">
        <v>665</v>
      </c>
      <c r="C474" s="3">
        <v>7010199</v>
      </c>
      <c r="D474" s="3">
        <v>7010199999</v>
      </c>
      <c r="E474" s="6">
        <v>70039</v>
      </c>
      <c r="F474" s="3" t="s">
        <v>656</v>
      </c>
      <c r="G474" s="6">
        <v>1</v>
      </c>
      <c r="H474" s="3" t="s">
        <v>657</v>
      </c>
      <c r="I474" s="23">
        <f>6270+2500</f>
        <v>8770</v>
      </c>
      <c r="J474" s="3" t="s">
        <v>707</v>
      </c>
      <c r="K474" s="3" t="s">
        <v>4</v>
      </c>
      <c r="L474" s="3" t="s">
        <v>912</v>
      </c>
      <c r="M474" s="3"/>
      <c r="N474" s="10"/>
      <c r="O474" s="10"/>
      <c r="P474" s="10"/>
      <c r="Q474" s="10"/>
      <c r="R474" s="10"/>
      <c r="S474" s="10"/>
      <c r="T474" s="10"/>
    </row>
    <row r="475" spans="1:20" s="4" customFormat="1" ht="108" x14ac:dyDescent="0.55000000000000004">
      <c r="A475" s="5" t="s">
        <v>872</v>
      </c>
      <c r="B475" s="5" t="s">
        <v>665</v>
      </c>
      <c r="C475" s="3">
        <v>7010199</v>
      </c>
      <c r="D475" s="3">
        <v>7010199999</v>
      </c>
      <c r="E475" s="6">
        <v>70039</v>
      </c>
      <c r="F475" s="3" t="s">
        <v>656</v>
      </c>
      <c r="G475" s="6">
        <v>2</v>
      </c>
      <c r="H475" s="3" t="s">
        <v>658</v>
      </c>
      <c r="I475" s="23">
        <f>3530+2500</f>
        <v>6030</v>
      </c>
      <c r="J475" s="3" t="s">
        <v>707</v>
      </c>
      <c r="K475" s="3" t="s">
        <v>4</v>
      </c>
      <c r="L475" s="3" t="s">
        <v>912</v>
      </c>
      <c r="M475" s="3"/>
      <c r="N475" s="10"/>
      <c r="O475" s="10"/>
      <c r="P475" s="10"/>
      <c r="Q475" s="10"/>
      <c r="R475" s="10"/>
      <c r="S475" s="10"/>
      <c r="T475" s="10"/>
    </row>
    <row r="476" spans="1:20" s="10" customFormat="1" ht="72" x14ac:dyDescent="0.55000000000000004">
      <c r="A476" s="7" t="s">
        <v>872</v>
      </c>
      <c r="B476" s="7" t="s">
        <v>665</v>
      </c>
      <c r="C476" s="8">
        <v>7010299</v>
      </c>
      <c r="D476" s="8">
        <v>7010299999</v>
      </c>
      <c r="E476" s="9">
        <v>70040</v>
      </c>
      <c r="F476" s="8" t="s">
        <v>659</v>
      </c>
      <c r="G476" s="12"/>
      <c r="H476" s="8"/>
      <c r="I476" s="22">
        <v>5000</v>
      </c>
      <c r="J476" s="8"/>
      <c r="K476" s="8"/>
      <c r="L476" s="8" t="s">
        <v>912</v>
      </c>
      <c r="M476" s="8" t="s">
        <v>897</v>
      </c>
    </row>
    <row r="477" spans="1:20" s="4" customFormat="1" ht="72" x14ac:dyDescent="0.55000000000000004">
      <c r="A477" s="5" t="s">
        <v>872</v>
      </c>
      <c r="B477" s="5" t="s">
        <v>665</v>
      </c>
      <c r="C477" s="3">
        <v>7010299</v>
      </c>
      <c r="D477" s="3">
        <v>7010299999</v>
      </c>
      <c r="E477" s="6">
        <v>70040</v>
      </c>
      <c r="F477" s="3" t="s">
        <v>659</v>
      </c>
      <c r="G477" s="6">
        <v>1</v>
      </c>
      <c r="H477" s="3" t="s">
        <v>660</v>
      </c>
      <c r="I477" s="23">
        <v>5000</v>
      </c>
      <c r="J477" s="3" t="s">
        <v>3</v>
      </c>
      <c r="K477" s="3" t="s">
        <v>4</v>
      </c>
      <c r="L477" s="3" t="s">
        <v>912</v>
      </c>
      <c r="M477" s="3"/>
      <c r="N477" s="10"/>
      <c r="O477" s="10"/>
      <c r="P477" s="10"/>
      <c r="Q477" s="10"/>
      <c r="R477" s="10"/>
      <c r="S477" s="10"/>
      <c r="T477" s="10"/>
    </row>
    <row r="478" spans="1:20" s="10" customFormat="1" ht="108" x14ac:dyDescent="0.55000000000000004">
      <c r="A478" s="7" t="s">
        <v>872</v>
      </c>
      <c r="B478" s="7" t="s">
        <v>665</v>
      </c>
      <c r="C478" s="8">
        <v>7019999</v>
      </c>
      <c r="D478" s="8"/>
      <c r="E478" s="9">
        <v>70041</v>
      </c>
      <c r="F478" s="8" t="s">
        <v>876</v>
      </c>
      <c r="G478" s="12"/>
      <c r="H478" s="8"/>
      <c r="I478" s="22">
        <v>10000</v>
      </c>
      <c r="J478" s="8"/>
      <c r="K478" s="8"/>
      <c r="L478" s="8" t="s">
        <v>912</v>
      </c>
      <c r="M478" s="8" t="s">
        <v>897</v>
      </c>
    </row>
    <row r="479" spans="1:20" s="4" customFormat="1" ht="108" x14ac:dyDescent="0.55000000000000004">
      <c r="A479" s="5" t="s">
        <v>872</v>
      </c>
      <c r="B479" s="5" t="s">
        <v>665</v>
      </c>
      <c r="C479" s="3">
        <v>7019999</v>
      </c>
      <c r="D479" s="3"/>
      <c r="E479" s="6">
        <v>70041</v>
      </c>
      <c r="F479" s="3" t="s">
        <v>876</v>
      </c>
      <c r="G479" s="6">
        <v>1</v>
      </c>
      <c r="H479" s="3" t="s">
        <v>877</v>
      </c>
      <c r="I479" s="23">
        <v>10000</v>
      </c>
      <c r="J479" s="3" t="s">
        <v>3</v>
      </c>
      <c r="K479" s="3" t="s">
        <v>10</v>
      </c>
      <c r="L479" s="3" t="s">
        <v>912</v>
      </c>
      <c r="M479" s="3"/>
      <c r="N479" s="10"/>
      <c r="O479" s="10"/>
      <c r="P479" s="10"/>
      <c r="Q479" s="10"/>
      <c r="R479" s="10"/>
      <c r="S479" s="10"/>
      <c r="T479" s="10"/>
    </row>
    <row r="480" spans="1:20" s="10" customFormat="1" ht="72" x14ac:dyDescent="0.55000000000000004">
      <c r="A480" s="7" t="s">
        <v>665</v>
      </c>
      <c r="B480" s="7" t="s">
        <v>671</v>
      </c>
      <c r="C480" s="8">
        <v>1100201</v>
      </c>
      <c r="D480" s="8"/>
      <c r="E480" s="9">
        <v>91031</v>
      </c>
      <c r="F480" s="8" t="s">
        <v>661</v>
      </c>
      <c r="G480" s="12"/>
      <c r="H480" s="8"/>
      <c r="I480" s="22">
        <v>402.6</v>
      </c>
      <c r="J480" s="8"/>
      <c r="K480" s="8"/>
      <c r="L480" s="8" t="s">
        <v>912</v>
      </c>
      <c r="M480" s="8" t="s">
        <v>947</v>
      </c>
    </row>
    <row r="481" spans="1:20" s="4" customFormat="1" ht="108" x14ac:dyDescent="0.55000000000000004">
      <c r="A481" s="5" t="s">
        <v>665</v>
      </c>
      <c r="B481" s="5" t="s">
        <v>671</v>
      </c>
      <c r="C481" s="3">
        <v>1100201</v>
      </c>
      <c r="D481" s="3"/>
      <c r="E481" s="6">
        <v>91031</v>
      </c>
      <c r="F481" s="3" t="s">
        <v>661</v>
      </c>
      <c r="G481" s="6">
        <v>1</v>
      </c>
      <c r="H481" s="3" t="s">
        <v>662</v>
      </c>
      <c r="I481" s="23">
        <v>402.6</v>
      </c>
      <c r="J481" s="3" t="s">
        <v>3</v>
      </c>
      <c r="K481" s="3" t="s">
        <v>60</v>
      </c>
      <c r="L481" s="3" t="s">
        <v>912</v>
      </c>
      <c r="M481" s="3"/>
      <c r="N481" s="10"/>
      <c r="O481" s="10"/>
      <c r="P481" s="10"/>
      <c r="Q481" s="10"/>
      <c r="R481" s="10"/>
      <c r="S481" s="10"/>
      <c r="T481" s="10"/>
    </row>
    <row r="482" spans="1:20" s="4" customFormat="1" ht="72" x14ac:dyDescent="0.55000000000000004">
      <c r="A482" s="7" t="s">
        <v>665</v>
      </c>
      <c r="B482" s="7" t="s">
        <v>673</v>
      </c>
      <c r="C482" s="8">
        <v>1100201</v>
      </c>
      <c r="D482" s="8"/>
      <c r="E482" s="9">
        <v>91081</v>
      </c>
      <c r="F482" s="8" t="s">
        <v>663</v>
      </c>
      <c r="G482" s="12"/>
      <c r="H482" s="8"/>
      <c r="I482" s="22">
        <v>189.32</v>
      </c>
      <c r="J482" s="8"/>
      <c r="K482" s="8"/>
      <c r="L482" s="8" t="s">
        <v>912</v>
      </c>
      <c r="M482" s="8" t="s">
        <v>947</v>
      </c>
      <c r="N482" s="10"/>
      <c r="O482" s="10"/>
      <c r="P482" s="10"/>
      <c r="Q482" s="10"/>
      <c r="R482" s="10"/>
      <c r="S482" s="10"/>
      <c r="T482" s="10"/>
    </row>
    <row r="483" spans="1:20" s="10" customFormat="1" ht="72" x14ac:dyDescent="0.55000000000000004">
      <c r="A483" s="5" t="s">
        <v>665</v>
      </c>
      <c r="B483" s="5" t="s">
        <v>673</v>
      </c>
      <c r="C483" s="3">
        <v>1100201</v>
      </c>
      <c r="D483" s="3"/>
      <c r="E483" s="6">
        <v>91081</v>
      </c>
      <c r="F483" s="3" t="s">
        <v>663</v>
      </c>
      <c r="G483" s="6">
        <v>1</v>
      </c>
      <c r="H483" s="3" t="s">
        <v>664</v>
      </c>
      <c r="I483" s="23">
        <v>189.32</v>
      </c>
      <c r="J483" s="3" t="s">
        <v>421</v>
      </c>
      <c r="K483" s="3" t="s">
        <v>60</v>
      </c>
      <c r="L483" s="3" t="s">
        <v>912</v>
      </c>
      <c r="M483" s="3"/>
    </row>
    <row r="484" spans="1:20" s="4" customFormat="1" ht="72" x14ac:dyDescent="0.55000000000000004">
      <c r="A484" s="7" t="s">
        <v>668</v>
      </c>
      <c r="B484" s="7" t="s">
        <v>670</v>
      </c>
      <c r="C484" s="8">
        <v>1100201</v>
      </c>
      <c r="D484" s="8"/>
      <c r="E484" s="9">
        <v>95021</v>
      </c>
      <c r="F484" s="8" t="s">
        <v>945</v>
      </c>
      <c r="G484" s="12"/>
      <c r="H484" s="8"/>
      <c r="I484" s="22">
        <v>131.5</v>
      </c>
      <c r="J484" s="8"/>
      <c r="K484" s="8"/>
      <c r="L484" s="8" t="s">
        <v>912</v>
      </c>
      <c r="M484" s="8" t="s">
        <v>947</v>
      </c>
      <c r="N484" s="26" t="s">
        <v>947</v>
      </c>
      <c r="O484" s="10"/>
      <c r="P484" s="10"/>
      <c r="Q484" s="10"/>
      <c r="R484" s="10"/>
      <c r="S484" s="10"/>
      <c r="T484" s="10"/>
    </row>
    <row r="485" spans="1:20" s="10" customFormat="1" ht="72" x14ac:dyDescent="0.55000000000000004">
      <c r="A485" s="5" t="s">
        <v>668</v>
      </c>
      <c r="B485" s="5" t="s">
        <v>670</v>
      </c>
      <c r="C485" s="3">
        <v>1100201</v>
      </c>
      <c r="D485" s="3"/>
      <c r="E485" s="6">
        <v>95021</v>
      </c>
      <c r="F485" s="3" t="s">
        <v>945</v>
      </c>
      <c r="G485" s="6">
        <v>1</v>
      </c>
      <c r="H485" s="3" t="s">
        <v>946</v>
      </c>
      <c r="I485" s="23">
        <v>131.5</v>
      </c>
      <c r="J485" s="3" t="s">
        <v>421</v>
      </c>
      <c r="K485" s="3" t="s">
        <v>60</v>
      </c>
      <c r="L485" s="3" t="s">
        <v>912</v>
      </c>
      <c r="M485" s="3"/>
      <c r="N485" s="28" t="s">
        <v>947</v>
      </c>
    </row>
    <row r="486" spans="1:20" s="4" customFormat="1" ht="108" x14ac:dyDescent="0.55000000000000004">
      <c r="A486" s="7" t="s">
        <v>665</v>
      </c>
      <c r="B486" s="7" t="s">
        <v>324</v>
      </c>
      <c r="C486" s="8">
        <v>1040102</v>
      </c>
      <c r="D486" s="8">
        <v>1040102017</v>
      </c>
      <c r="E486" s="9">
        <v>10071</v>
      </c>
      <c r="F486" s="8" t="s">
        <v>73</v>
      </c>
      <c r="G486" s="12"/>
      <c r="H486" s="8"/>
      <c r="I486" s="22">
        <v>10000</v>
      </c>
      <c r="J486" s="8"/>
      <c r="K486" s="8"/>
      <c r="L486" s="8" t="s">
        <v>903</v>
      </c>
      <c r="M486" s="8" t="s">
        <v>897</v>
      </c>
      <c r="N486" s="10"/>
      <c r="O486" s="10"/>
      <c r="P486" s="10"/>
      <c r="Q486" s="10"/>
      <c r="R486" s="10"/>
      <c r="S486" s="10"/>
      <c r="T486" s="10"/>
    </row>
    <row r="487" spans="1:20" s="10" customFormat="1" ht="108" x14ac:dyDescent="0.55000000000000004">
      <c r="A487" s="5" t="s">
        <v>665</v>
      </c>
      <c r="B487" s="5" t="s">
        <v>324</v>
      </c>
      <c r="C487" s="3">
        <v>1040102</v>
      </c>
      <c r="D487" s="3">
        <v>1040102017</v>
      </c>
      <c r="E487" s="6">
        <v>10071</v>
      </c>
      <c r="F487" s="3" t="s">
        <v>73</v>
      </c>
      <c r="G487" s="6">
        <v>1</v>
      </c>
      <c r="H487" s="3" t="s">
        <v>712</v>
      </c>
      <c r="I487" s="23">
        <v>10000</v>
      </c>
      <c r="J487" s="3" t="s">
        <v>3</v>
      </c>
      <c r="K487" s="3" t="s">
        <v>74</v>
      </c>
      <c r="L487" s="3" t="s">
        <v>903</v>
      </c>
      <c r="M487" s="3"/>
    </row>
    <row r="488" spans="1:20" s="4" customFormat="1" ht="108" x14ac:dyDescent="0.55000000000000004">
      <c r="A488" s="7" t="s">
        <v>665</v>
      </c>
      <c r="B488" s="7" t="s">
        <v>665</v>
      </c>
      <c r="C488" s="8">
        <v>1030102</v>
      </c>
      <c r="D488" s="8">
        <v>1030102009</v>
      </c>
      <c r="E488" s="9">
        <v>10089</v>
      </c>
      <c r="F488" s="8" t="s">
        <v>720</v>
      </c>
      <c r="G488" s="12"/>
      <c r="H488" s="8"/>
      <c r="I488" s="22">
        <v>200</v>
      </c>
      <c r="J488" s="8"/>
      <c r="K488" s="8"/>
      <c r="L488" s="8" t="s">
        <v>903</v>
      </c>
      <c r="M488" s="8" t="s">
        <v>897</v>
      </c>
      <c r="N488" s="10"/>
      <c r="O488" s="10"/>
      <c r="P488" s="10"/>
      <c r="Q488" s="10"/>
      <c r="R488" s="10"/>
      <c r="S488" s="10"/>
      <c r="T488" s="10"/>
    </row>
    <row r="489" spans="1:20" s="10" customFormat="1" ht="108" x14ac:dyDescent="0.55000000000000004">
      <c r="A489" s="5" t="s">
        <v>665</v>
      </c>
      <c r="B489" s="5" t="s">
        <v>665</v>
      </c>
      <c r="C489" s="3">
        <v>1030102</v>
      </c>
      <c r="D489" s="3">
        <v>1030102009</v>
      </c>
      <c r="E489" s="6">
        <v>10089</v>
      </c>
      <c r="F489" s="3" t="s">
        <v>720</v>
      </c>
      <c r="G489" s="6">
        <v>1</v>
      </c>
      <c r="H489" s="3" t="s">
        <v>721</v>
      </c>
      <c r="I489" s="23">
        <v>200</v>
      </c>
      <c r="J489" s="3" t="s">
        <v>3</v>
      </c>
      <c r="K489" s="3" t="s">
        <v>99</v>
      </c>
      <c r="L489" s="3" t="s">
        <v>903</v>
      </c>
      <c r="M489" s="3"/>
    </row>
    <row r="490" spans="1:20" s="4" customFormat="1" ht="108" x14ac:dyDescent="0.55000000000000004">
      <c r="A490" s="7" t="s">
        <v>665</v>
      </c>
      <c r="B490" s="7" t="s">
        <v>665</v>
      </c>
      <c r="C490" s="8">
        <v>1030299</v>
      </c>
      <c r="D490" s="8"/>
      <c r="E490" s="9">
        <v>10090</v>
      </c>
      <c r="F490" s="8" t="s">
        <v>100</v>
      </c>
      <c r="G490" s="12"/>
      <c r="H490" s="8"/>
      <c r="I490" s="22">
        <v>800</v>
      </c>
      <c r="J490" s="8"/>
      <c r="K490" s="8"/>
      <c r="L490" s="8" t="s">
        <v>903</v>
      </c>
      <c r="M490" s="8" t="s">
        <v>897</v>
      </c>
      <c r="N490" s="10"/>
      <c r="O490" s="10"/>
      <c r="P490" s="10"/>
      <c r="Q490" s="10"/>
      <c r="R490" s="10"/>
      <c r="S490" s="10"/>
      <c r="T490" s="10"/>
    </row>
    <row r="491" spans="1:20" s="10" customFormat="1" ht="108" x14ac:dyDescent="0.55000000000000004">
      <c r="A491" s="5" t="s">
        <v>665</v>
      </c>
      <c r="B491" s="5" t="s">
        <v>665</v>
      </c>
      <c r="C491" s="3">
        <v>1030299</v>
      </c>
      <c r="D491" s="3"/>
      <c r="E491" s="6">
        <v>10090</v>
      </c>
      <c r="F491" s="3" t="s">
        <v>100</v>
      </c>
      <c r="G491" s="6">
        <v>1</v>
      </c>
      <c r="H491" s="3" t="s">
        <v>101</v>
      </c>
      <c r="I491" s="23">
        <v>800</v>
      </c>
      <c r="J491" s="3" t="s">
        <v>3</v>
      </c>
      <c r="K491" s="3" t="s">
        <v>99</v>
      </c>
      <c r="L491" s="3" t="s">
        <v>903</v>
      </c>
      <c r="M491" s="3"/>
    </row>
    <row r="492" spans="1:20" s="4" customFormat="1" ht="108" x14ac:dyDescent="0.55000000000000004">
      <c r="A492" s="7" t="s">
        <v>665</v>
      </c>
      <c r="B492" s="7" t="s">
        <v>665</v>
      </c>
      <c r="C492" s="8">
        <v>1030299</v>
      </c>
      <c r="D492" s="8">
        <v>1030299011</v>
      </c>
      <c r="E492" s="9">
        <v>10096</v>
      </c>
      <c r="F492" s="8" t="s">
        <v>114</v>
      </c>
      <c r="G492" s="12"/>
      <c r="H492" s="8"/>
      <c r="I492" s="22">
        <v>700</v>
      </c>
      <c r="J492" s="8"/>
      <c r="K492" s="8"/>
      <c r="L492" s="8" t="s">
        <v>903</v>
      </c>
      <c r="M492" s="8" t="s">
        <v>897</v>
      </c>
      <c r="N492" s="10"/>
      <c r="O492" s="10"/>
      <c r="P492" s="10"/>
      <c r="Q492" s="10"/>
      <c r="R492" s="10"/>
      <c r="S492" s="10"/>
      <c r="T492" s="10"/>
    </row>
    <row r="493" spans="1:20" s="10" customFormat="1" ht="108" x14ac:dyDescent="0.55000000000000004">
      <c r="A493" s="5" t="s">
        <v>665</v>
      </c>
      <c r="B493" s="5" t="s">
        <v>665</v>
      </c>
      <c r="C493" s="3">
        <v>1030299</v>
      </c>
      <c r="D493" s="3">
        <v>1030299011</v>
      </c>
      <c r="E493" s="6">
        <v>10096</v>
      </c>
      <c r="F493" s="3" t="s">
        <v>114</v>
      </c>
      <c r="G493" s="6">
        <v>1</v>
      </c>
      <c r="H493" s="3" t="s">
        <v>115</v>
      </c>
      <c r="I493" s="23">
        <v>700</v>
      </c>
      <c r="J493" s="3" t="s">
        <v>3</v>
      </c>
      <c r="K493" s="3" t="s">
        <v>691</v>
      </c>
      <c r="L493" s="3" t="s">
        <v>903</v>
      </c>
      <c r="M493" s="3"/>
    </row>
    <row r="494" spans="1:20" s="4" customFormat="1" ht="108" x14ac:dyDescent="0.55000000000000004">
      <c r="A494" s="7" t="s">
        <v>665</v>
      </c>
      <c r="B494" s="7" t="s">
        <v>665</v>
      </c>
      <c r="C494" s="8">
        <v>1030299</v>
      </c>
      <c r="D494" s="8"/>
      <c r="E494" s="9">
        <v>10097</v>
      </c>
      <c r="F494" s="8" t="s">
        <v>116</v>
      </c>
      <c r="G494" s="12"/>
      <c r="H494" s="8"/>
      <c r="I494" s="22">
        <v>500</v>
      </c>
      <c r="J494" s="8"/>
      <c r="K494" s="8"/>
      <c r="L494" s="8" t="s">
        <v>903</v>
      </c>
      <c r="M494" s="8" t="s">
        <v>897</v>
      </c>
      <c r="N494" s="10"/>
      <c r="O494" s="10"/>
      <c r="P494" s="10"/>
      <c r="Q494" s="10"/>
      <c r="R494" s="10"/>
      <c r="S494" s="10"/>
      <c r="T494" s="10"/>
    </row>
    <row r="495" spans="1:20" s="4" customFormat="1" ht="108" x14ac:dyDescent="0.55000000000000004">
      <c r="A495" s="5" t="s">
        <v>665</v>
      </c>
      <c r="B495" s="5" t="s">
        <v>665</v>
      </c>
      <c r="C495" s="3">
        <v>1030299</v>
      </c>
      <c r="D495" s="3"/>
      <c r="E495" s="6">
        <v>10097</v>
      </c>
      <c r="F495" s="3" t="s">
        <v>116</v>
      </c>
      <c r="G495" s="6">
        <v>1</v>
      </c>
      <c r="H495" s="3" t="s">
        <v>117</v>
      </c>
      <c r="I495" s="23">
        <v>500</v>
      </c>
      <c r="J495" s="3" t="s">
        <v>3</v>
      </c>
      <c r="K495" s="3" t="s">
        <v>99</v>
      </c>
      <c r="L495" s="3" t="s">
        <v>903</v>
      </c>
      <c r="M495" s="3"/>
      <c r="N495" s="10"/>
      <c r="O495" s="10"/>
      <c r="P495" s="10"/>
      <c r="Q495" s="10"/>
      <c r="R495" s="10"/>
      <c r="S495" s="10"/>
      <c r="T495" s="10"/>
    </row>
    <row r="496" spans="1:20" s="4" customFormat="1" ht="108" x14ac:dyDescent="0.55000000000000004">
      <c r="A496" s="7" t="s">
        <v>665</v>
      </c>
      <c r="B496" s="7" t="s">
        <v>665</v>
      </c>
      <c r="C496" s="8">
        <v>1030201</v>
      </c>
      <c r="D496" s="8">
        <v>1030201001</v>
      </c>
      <c r="E496" s="9">
        <v>10103</v>
      </c>
      <c r="F496" s="8" t="s">
        <v>120</v>
      </c>
      <c r="G496" s="12"/>
      <c r="H496" s="8"/>
      <c r="I496" s="22">
        <v>64300</v>
      </c>
      <c r="J496" s="8"/>
      <c r="K496" s="8"/>
      <c r="L496" s="8" t="s">
        <v>903</v>
      </c>
      <c r="M496" s="8" t="s">
        <v>897</v>
      </c>
      <c r="N496" s="10"/>
      <c r="O496" s="10"/>
      <c r="P496" s="10"/>
      <c r="Q496" s="10"/>
      <c r="R496" s="10"/>
      <c r="S496" s="10"/>
      <c r="T496" s="10"/>
    </row>
    <row r="497" spans="1:20" s="10" customFormat="1" ht="108" x14ac:dyDescent="0.55000000000000004">
      <c r="A497" s="5" t="s">
        <v>665</v>
      </c>
      <c r="B497" s="5" t="s">
        <v>665</v>
      </c>
      <c r="C497" s="3">
        <v>1030201</v>
      </c>
      <c r="D497" s="3">
        <v>1030201001</v>
      </c>
      <c r="E497" s="6">
        <v>10103</v>
      </c>
      <c r="F497" s="3" t="s">
        <v>120</v>
      </c>
      <c r="G497" s="6">
        <v>1</v>
      </c>
      <c r="H497" s="3" t="s">
        <v>121</v>
      </c>
      <c r="I497" s="23">
        <v>64300</v>
      </c>
      <c r="J497" s="3" t="s">
        <v>3</v>
      </c>
      <c r="K497" s="3" t="s">
        <v>99</v>
      </c>
      <c r="L497" s="3" t="s">
        <v>903</v>
      </c>
      <c r="M497" s="3"/>
    </row>
    <row r="498" spans="1:20" s="4" customFormat="1" ht="108" x14ac:dyDescent="0.55000000000000004">
      <c r="A498" s="7" t="s">
        <v>665</v>
      </c>
      <c r="B498" s="7" t="s">
        <v>665</v>
      </c>
      <c r="C498" s="8">
        <v>1030201</v>
      </c>
      <c r="D498" s="8">
        <v>1030201002</v>
      </c>
      <c r="E498" s="9">
        <v>10104</v>
      </c>
      <c r="F498" s="8" t="s">
        <v>122</v>
      </c>
      <c r="G498" s="12"/>
      <c r="H498" s="8"/>
      <c r="I498" s="22">
        <v>4500</v>
      </c>
      <c r="J498" s="8"/>
      <c r="K498" s="8"/>
      <c r="L498" s="8" t="s">
        <v>903</v>
      </c>
      <c r="M498" s="8" t="s">
        <v>897</v>
      </c>
      <c r="N498" s="10"/>
      <c r="O498" s="10"/>
      <c r="P498" s="10"/>
      <c r="Q498" s="10"/>
      <c r="R498" s="10"/>
      <c r="S498" s="10"/>
      <c r="T498" s="10"/>
    </row>
    <row r="499" spans="1:20" s="10" customFormat="1" ht="108" x14ac:dyDescent="0.55000000000000004">
      <c r="A499" s="5" t="s">
        <v>665</v>
      </c>
      <c r="B499" s="5" t="s">
        <v>665</v>
      </c>
      <c r="C499" s="3">
        <v>1030201</v>
      </c>
      <c r="D499" s="3">
        <v>1030201002</v>
      </c>
      <c r="E499" s="6">
        <v>10104</v>
      </c>
      <c r="F499" s="3" t="s">
        <v>122</v>
      </c>
      <c r="G499" s="6">
        <v>1</v>
      </c>
      <c r="H499" s="3" t="s">
        <v>123</v>
      </c>
      <c r="I499" s="23">
        <v>4500</v>
      </c>
      <c r="J499" s="3" t="s">
        <v>3</v>
      </c>
      <c r="K499" s="3" t="s">
        <v>99</v>
      </c>
      <c r="L499" s="3" t="s">
        <v>903</v>
      </c>
      <c r="M499" s="3"/>
    </row>
    <row r="500" spans="1:20" s="4" customFormat="1" ht="108" x14ac:dyDescent="0.55000000000000004">
      <c r="A500" s="7" t="s">
        <v>665</v>
      </c>
      <c r="B500" s="7" t="s">
        <v>665</v>
      </c>
      <c r="C500" s="8">
        <v>1030299</v>
      </c>
      <c r="D500" s="8">
        <v>1030299003</v>
      </c>
      <c r="E500" s="9">
        <v>10110</v>
      </c>
      <c r="F500" s="8" t="s">
        <v>125</v>
      </c>
      <c r="G500" s="12"/>
      <c r="H500" s="8"/>
      <c r="I500" s="22">
        <v>725</v>
      </c>
      <c r="J500" s="8"/>
      <c r="K500" s="8"/>
      <c r="L500" s="8" t="s">
        <v>903</v>
      </c>
      <c r="M500" s="8" t="s">
        <v>897</v>
      </c>
      <c r="N500" s="10"/>
      <c r="O500" s="10"/>
      <c r="P500" s="10"/>
      <c r="Q500" s="10"/>
      <c r="R500" s="10"/>
      <c r="S500" s="10"/>
      <c r="T500" s="10"/>
    </row>
    <row r="501" spans="1:20" s="10" customFormat="1" ht="108" x14ac:dyDescent="0.55000000000000004">
      <c r="A501" s="5" t="s">
        <v>665</v>
      </c>
      <c r="B501" s="5" t="s">
        <v>665</v>
      </c>
      <c r="C501" s="3">
        <v>1030299</v>
      </c>
      <c r="D501" s="3">
        <v>1030299003</v>
      </c>
      <c r="E501" s="6">
        <v>10110</v>
      </c>
      <c r="F501" s="3" t="s">
        <v>125</v>
      </c>
      <c r="G501" s="6">
        <v>1</v>
      </c>
      <c r="H501" s="3" t="s">
        <v>126</v>
      </c>
      <c r="I501" s="23">
        <v>725</v>
      </c>
      <c r="J501" s="3" t="s">
        <v>3</v>
      </c>
      <c r="K501" s="3" t="s">
        <v>99</v>
      </c>
      <c r="L501" s="3" t="s">
        <v>903</v>
      </c>
      <c r="M501" s="3"/>
    </row>
    <row r="502" spans="1:20" s="4" customFormat="1" ht="108" x14ac:dyDescent="0.55000000000000004">
      <c r="A502" s="7" t="s">
        <v>665</v>
      </c>
      <c r="B502" s="7" t="s">
        <v>665</v>
      </c>
      <c r="C502" s="8">
        <v>1030202</v>
      </c>
      <c r="D502" s="8">
        <v>1030202005</v>
      </c>
      <c r="E502" s="9">
        <v>10111</v>
      </c>
      <c r="F502" s="8" t="s">
        <v>127</v>
      </c>
      <c r="G502" s="12"/>
      <c r="H502" s="8"/>
      <c r="I502" s="22">
        <v>4000</v>
      </c>
      <c r="J502" s="8"/>
      <c r="K502" s="8"/>
      <c r="L502" s="8" t="s">
        <v>903</v>
      </c>
      <c r="M502" s="8" t="s">
        <v>897</v>
      </c>
      <c r="N502" s="10"/>
      <c r="O502" s="10"/>
      <c r="P502" s="10"/>
      <c r="Q502" s="10"/>
      <c r="R502" s="10"/>
      <c r="S502" s="10"/>
      <c r="T502" s="10"/>
    </row>
    <row r="503" spans="1:20" s="10" customFormat="1" ht="108" x14ac:dyDescent="0.55000000000000004">
      <c r="A503" s="5" t="s">
        <v>665</v>
      </c>
      <c r="B503" s="5" t="s">
        <v>665</v>
      </c>
      <c r="C503" s="3">
        <v>1030202</v>
      </c>
      <c r="D503" s="3">
        <v>1030202005</v>
      </c>
      <c r="E503" s="6">
        <v>10111</v>
      </c>
      <c r="F503" s="3" t="s">
        <v>127</v>
      </c>
      <c r="G503" s="6">
        <v>1</v>
      </c>
      <c r="H503" s="3" t="s">
        <v>128</v>
      </c>
      <c r="I503" s="23">
        <v>4000</v>
      </c>
      <c r="J503" s="3" t="s">
        <v>3</v>
      </c>
      <c r="K503" s="3" t="s">
        <v>99</v>
      </c>
      <c r="L503" s="3" t="s">
        <v>903</v>
      </c>
      <c r="M503" s="3"/>
    </row>
    <row r="504" spans="1:20" s="4" customFormat="1" ht="108" x14ac:dyDescent="0.55000000000000004">
      <c r="A504" s="7" t="s">
        <v>665</v>
      </c>
      <c r="B504" s="7" t="s">
        <v>665</v>
      </c>
      <c r="C504" s="8">
        <v>1030211</v>
      </c>
      <c r="D504" s="8">
        <v>1030211999</v>
      </c>
      <c r="E504" s="9">
        <v>10112</v>
      </c>
      <c r="F504" s="8" t="s">
        <v>129</v>
      </c>
      <c r="G504" s="12"/>
      <c r="H504" s="8"/>
      <c r="I504" s="22">
        <v>1500</v>
      </c>
      <c r="J504" s="8"/>
      <c r="K504" s="8"/>
      <c r="L504" s="8" t="s">
        <v>903</v>
      </c>
      <c r="M504" s="8" t="s">
        <v>897</v>
      </c>
      <c r="N504" s="10"/>
      <c r="O504" s="10"/>
      <c r="P504" s="10"/>
      <c r="Q504" s="10"/>
      <c r="R504" s="10"/>
      <c r="S504" s="10"/>
      <c r="T504" s="10"/>
    </row>
    <row r="505" spans="1:20" s="10" customFormat="1" ht="108" x14ac:dyDescent="0.55000000000000004">
      <c r="A505" s="5" t="s">
        <v>665</v>
      </c>
      <c r="B505" s="5" t="s">
        <v>665</v>
      </c>
      <c r="C505" s="3">
        <v>1030211</v>
      </c>
      <c r="D505" s="3">
        <v>1030211999</v>
      </c>
      <c r="E505" s="6">
        <v>10112</v>
      </c>
      <c r="F505" s="3" t="s">
        <v>129</v>
      </c>
      <c r="G505" s="6">
        <v>1</v>
      </c>
      <c r="H505" s="3" t="s">
        <v>130</v>
      </c>
      <c r="I505" s="23">
        <v>1500</v>
      </c>
      <c r="J505" s="3" t="s">
        <v>3</v>
      </c>
      <c r="K505" s="3" t="s">
        <v>99</v>
      </c>
      <c r="L505" s="3" t="s">
        <v>903</v>
      </c>
      <c r="M505" s="3"/>
    </row>
    <row r="506" spans="1:20" s="4" customFormat="1" ht="108" x14ac:dyDescent="0.55000000000000004">
      <c r="A506" s="7" t="s">
        <v>665</v>
      </c>
      <c r="B506" s="7" t="s">
        <v>665</v>
      </c>
      <c r="C506" s="8">
        <v>1030202</v>
      </c>
      <c r="D506" s="8">
        <v>1030202001</v>
      </c>
      <c r="E506" s="9">
        <v>10115</v>
      </c>
      <c r="F506" s="8" t="s">
        <v>131</v>
      </c>
      <c r="G506" s="12"/>
      <c r="H506" s="8"/>
      <c r="I506" s="22">
        <v>6500</v>
      </c>
      <c r="J506" s="8"/>
      <c r="K506" s="8"/>
      <c r="L506" s="8" t="s">
        <v>903</v>
      </c>
      <c r="M506" s="8" t="s">
        <v>897</v>
      </c>
      <c r="N506" s="10"/>
      <c r="O506" s="10"/>
      <c r="P506" s="10"/>
      <c r="Q506" s="10"/>
      <c r="R506" s="10"/>
      <c r="S506" s="10"/>
      <c r="T506" s="10"/>
    </row>
    <row r="507" spans="1:20" s="10" customFormat="1" ht="108" x14ac:dyDescent="0.55000000000000004">
      <c r="A507" s="5" t="s">
        <v>665</v>
      </c>
      <c r="B507" s="5" t="s">
        <v>665</v>
      </c>
      <c r="C507" s="3">
        <v>1030202</v>
      </c>
      <c r="D507" s="3">
        <v>1030202001</v>
      </c>
      <c r="E507" s="6">
        <v>10115</v>
      </c>
      <c r="F507" s="3" t="s">
        <v>131</v>
      </c>
      <c r="G507" s="6">
        <v>1</v>
      </c>
      <c r="H507" s="3" t="s">
        <v>132</v>
      </c>
      <c r="I507" s="23">
        <v>6500</v>
      </c>
      <c r="J507" s="3" t="s">
        <v>3</v>
      </c>
      <c r="K507" s="3" t="s">
        <v>99</v>
      </c>
      <c r="L507" s="3" t="s">
        <v>903</v>
      </c>
      <c r="M507" s="3"/>
    </row>
    <row r="508" spans="1:20" s="4" customFormat="1" ht="108" x14ac:dyDescent="0.55000000000000004">
      <c r="A508" s="7" t="s">
        <v>665</v>
      </c>
      <c r="B508" s="7" t="s">
        <v>665</v>
      </c>
      <c r="C508" s="8">
        <v>1030201</v>
      </c>
      <c r="D508" s="8">
        <v>1030201001</v>
      </c>
      <c r="E508" s="9">
        <v>10174</v>
      </c>
      <c r="F508" s="8" t="s">
        <v>186</v>
      </c>
      <c r="G508" s="12"/>
      <c r="H508" s="8"/>
      <c r="I508" s="22">
        <v>1800</v>
      </c>
      <c r="J508" s="8"/>
      <c r="K508" s="8"/>
      <c r="L508" s="8" t="s">
        <v>903</v>
      </c>
      <c r="M508" s="8" t="s">
        <v>897</v>
      </c>
      <c r="N508" s="10"/>
      <c r="O508" s="10"/>
      <c r="P508" s="10"/>
      <c r="Q508" s="10"/>
      <c r="R508" s="10"/>
      <c r="S508" s="10"/>
      <c r="T508" s="10"/>
    </row>
    <row r="509" spans="1:20" s="10" customFormat="1" ht="108" x14ac:dyDescent="0.55000000000000004">
      <c r="A509" s="5" t="s">
        <v>665</v>
      </c>
      <c r="B509" s="5" t="s">
        <v>665</v>
      </c>
      <c r="C509" s="3">
        <v>1030201</v>
      </c>
      <c r="D509" s="3">
        <v>1030201001</v>
      </c>
      <c r="E509" s="6">
        <v>10174</v>
      </c>
      <c r="F509" s="3" t="s">
        <v>186</v>
      </c>
      <c r="G509" s="6">
        <v>1</v>
      </c>
      <c r="H509" s="3" t="s">
        <v>725</v>
      </c>
      <c r="I509" s="23">
        <v>1800</v>
      </c>
      <c r="J509" s="3" t="s">
        <v>3</v>
      </c>
      <c r="K509" s="3" t="s">
        <v>187</v>
      </c>
      <c r="L509" s="3" t="s">
        <v>903</v>
      </c>
      <c r="M509" s="3"/>
    </row>
    <row r="510" spans="1:20" s="4" customFormat="1" ht="108" x14ac:dyDescent="0.55000000000000004">
      <c r="A510" s="7" t="s">
        <v>665</v>
      </c>
      <c r="B510" s="7" t="s">
        <v>665</v>
      </c>
      <c r="C510" s="8">
        <v>1030201</v>
      </c>
      <c r="D510" s="8">
        <v>1030201002</v>
      </c>
      <c r="E510" s="9">
        <v>10175</v>
      </c>
      <c r="F510" s="8" t="s">
        <v>188</v>
      </c>
      <c r="G510" s="12"/>
      <c r="H510" s="8"/>
      <c r="I510" s="22">
        <v>5000</v>
      </c>
      <c r="J510" s="8"/>
      <c r="K510" s="8"/>
      <c r="L510" s="8" t="s">
        <v>903</v>
      </c>
      <c r="M510" s="8" t="s">
        <v>897</v>
      </c>
      <c r="N510" s="10"/>
      <c r="O510" s="10"/>
      <c r="P510" s="10"/>
      <c r="Q510" s="10"/>
      <c r="R510" s="10"/>
      <c r="S510" s="10"/>
      <c r="T510" s="10"/>
    </row>
    <row r="511" spans="1:20" s="10" customFormat="1" ht="108" x14ac:dyDescent="0.55000000000000004">
      <c r="A511" s="5" t="s">
        <v>665</v>
      </c>
      <c r="B511" s="5" t="s">
        <v>665</v>
      </c>
      <c r="C511" s="3">
        <v>1030201</v>
      </c>
      <c r="D511" s="3">
        <v>1030201002</v>
      </c>
      <c r="E511" s="6">
        <v>10175</v>
      </c>
      <c r="F511" s="3" t="s">
        <v>188</v>
      </c>
      <c r="G511" s="6">
        <v>1</v>
      </c>
      <c r="H511" s="3" t="s">
        <v>189</v>
      </c>
      <c r="I511" s="23">
        <v>5000</v>
      </c>
      <c r="J511" s="3" t="s">
        <v>3</v>
      </c>
      <c r="K511" s="3" t="s">
        <v>187</v>
      </c>
      <c r="L511" s="3" t="s">
        <v>903</v>
      </c>
      <c r="M511" s="3"/>
    </row>
    <row r="512" spans="1:20" s="4" customFormat="1" ht="108" x14ac:dyDescent="0.55000000000000004">
      <c r="A512" s="7" t="s">
        <v>665</v>
      </c>
      <c r="B512" s="7" t="s">
        <v>665</v>
      </c>
      <c r="C512" s="8">
        <v>1040102</v>
      </c>
      <c r="D512" s="8"/>
      <c r="E512" s="9">
        <v>10177</v>
      </c>
      <c r="F512" s="8" t="s">
        <v>192</v>
      </c>
      <c r="G512" s="12"/>
      <c r="H512" s="8"/>
      <c r="I512" s="22">
        <v>140000</v>
      </c>
      <c r="J512" s="8"/>
      <c r="K512" s="8"/>
      <c r="L512" s="8" t="s">
        <v>903</v>
      </c>
      <c r="M512" s="8" t="s">
        <v>897</v>
      </c>
      <c r="N512" s="10"/>
      <c r="O512" s="10"/>
      <c r="P512" s="10"/>
      <c r="Q512" s="10"/>
      <c r="R512" s="10"/>
      <c r="S512" s="10"/>
      <c r="T512" s="10"/>
    </row>
    <row r="513" spans="1:20" s="10" customFormat="1" ht="108" x14ac:dyDescent="0.55000000000000004">
      <c r="A513" s="5" t="s">
        <v>665</v>
      </c>
      <c r="B513" s="5" t="s">
        <v>665</v>
      </c>
      <c r="C513" s="3">
        <v>1040102</v>
      </c>
      <c r="D513" s="3"/>
      <c r="E513" s="6">
        <v>10177</v>
      </c>
      <c r="F513" s="3" t="s">
        <v>192</v>
      </c>
      <c r="G513" s="6">
        <v>1</v>
      </c>
      <c r="H513" s="3" t="s">
        <v>879</v>
      </c>
      <c r="I513" s="23">
        <v>140000</v>
      </c>
      <c r="J513" s="3" t="s">
        <v>3</v>
      </c>
      <c r="K513" s="3" t="s">
        <v>187</v>
      </c>
      <c r="L513" s="3" t="s">
        <v>903</v>
      </c>
      <c r="M513" s="3"/>
    </row>
    <row r="514" spans="1:20" s="4" customFormat="1" ht="108" x14ac:dyDescent="0.55000000000000004">
      <c r="A514" s="7" t="s">
        <v>665</v>
      </c>
      <c r="B514" s="7" t="s">
        <v>665</v>
      </c>
      <c r="C514" s="8">
        <v>1040102</v>
      </c>
      <c r="D514" s="8"/>
      <c r="E514" s="9">
        <v>10177</v>
      </c>
      <c r="F514" s="8" t="s">
        <v>192</v>
      </c>
      <c r="G514" s="12"/>
      <c r="H514" s="8"/>
      <c r="I514" s="22">
        <v>26520</v>
      </c>
      <c r="J514" s="8"/>
      <c r="K514" s="8"/>
      <c r="L514" s="8" t="s">
        <v>903</v>
      </c>
      <c r="M514" s="8" t="s">
        <v>888</v>
      </c>
      <c r="N514" s="26" t="s">
        <v>943</v>
      </c>
      <c r="O514" s="10"/>
      <c r="P514" s="10"/>
      <c r="Q514" s="10"/>
      <c r="R514" s="10"/>
      <c r="S514" s="10"/>
      <c r="T514" s="10"/>
    </row>
    <row r="515" spans="1:20" s="10" customFormat="1" ht="108" x14ac:dyDescent="0.55000000000000004">
      <c r="A515" s="5" t="s">
        <v>665</v>
      </c>
      <c r="B515" s="5" t="s">
        <v>665</v>
      </c>
      <c r="C515" s="3">
        <v>1040102</v>
      </c>
      <c r="D515" s="3"/>
      <c r="E515" s="6">
        <v>10177</v>
      </c>
      <c r="F515" s="3" t="s">
        <v>192</v>
      </c>
      <c r="G515" s="6">
        <v>1</v>
      </c>
      <c r="H515" s="3" t="s">
        <v>944</v>
      </c>
      <c r="I515" s="23">
        <v>26520</v>
      </c>
      <c r="J515" s="31" t="s">
        <v>769</v>
      </c>
      <c r="K515" s="3" t="s">
        <v>187</v>
      </c>
      <c r="L515" s="3" t="s">
        <v>903</v>
      </c>
      <c r="M515" s="3"/>
      <c r="N515" s="28" t="s">
        <v>943</v>
      </c>
    </row>
    <row r="516" spans="1:20" s="4" customFormat="1" ht="108" x14ac:dyDescent="0.55000000000000004">
      <c r="A516" s="7" t="s">
        <v>665</v>
      </c>
      <c r="B516" s="7" t="s">
        <v>665</v>
      </c>
      <c r="C516" s="8">
        <v>1040401</v>
      </c>
      <c r="D516" s="8">
        <v>1040401001</v>
      </c>
      <c r="E516" s="9">
        <v>10178</v>
      </c>
      <c r="F516" s="8" t="s">
        <v>194</v>
      </c>
      <c r="G516" s="12"/>
      <c r="H516" s="8"/>
      <c r="I516" s="22">
        <v>50000</v>
      </c>
      <c r="J516" s="8"/>
      <c r="K516" s="8"/>
      <c r="L516" s="8" t="s">
        <v>903</v>
      </c>
      <c r="M516" s="8" t="s">
        <v>897</v>
      </c>
      <c r="N516" s="10"/>
      <c r="O516" s="10"/>
      <c r="P516" s="10"/>
      <c r="Q516" s="10"/>
      <c r="R516" s="10"/>
      <c r="S516" s="10"/>
      <c r="T516" s="10"/>
    </row>
    <row r="517" spans="1:20" s="10" customFormat="1" ht="108" x14ac:dyDescent="0.55000000000000004">
      <c r="A517" s="5" t="s">
        <v>665</v>
      </c>
      <c r="B517" s="5" t="s">
        <v>665</v>
      </c>
      <c r="C517" s="3">
        <v>1040401</v>
      </c>
      <c r="D517" s="3">
        <v>1040401001</v>
      </c>
      <c r="E517" s="6">
        <v>10178</v>
      </c>
      <c r="F517" s="3" t="s">
        <v>194</v>
      </c>
      <c r="G517" s="6">
        <v>1</v>
      </c>
      <c r="H517" s="3" t="s">
        <v>196</v>
      </c>
      <c r="I517" s="23">
        <v>20400</v>
      </c>
      <c r="J517" s="3" t="s">
        <v>193</v>
      </c>
      <c r="K517" s="3" t="s">
        <v>187</v>
      </c>
      <c r="L517" s="3" t="s">
        <v>903</v>
      </c>
      <c r="M517" s="3"/>
    </row>
    <row r="518" spans="1:20" s="4" customFormat="1" ht="108" x14ac:dyDescent="0.55000000000000004">
      <c r="A518" s="5" t="s">
        <v>665</v>
      </c>
      <c r="B518" s="5" t="s">
        <v>665</v>
      </c>
      <c r="C518" s="3">
        <v>1040401</v>
      </c>
      <c r="D518" s="3">
        <v>1040401001</v>
      </c>
      <c r="E518" s="6">
        <v>10178</v>
      </c>
      <c r="F518" s="3" t="s">
        <v>194</v>
      </c>
      <c r="G518" s="6">
        <v>2</v>
      </c>
      <c r="H518" s="3" t="s">
        <v>726</v>
      </c>
      <c r="I518" s="23">
        <v>29600</v>
      </c>
      <c r="J518" s="3" t="s">
        <v>3</v>
      </c>
      <c r="K518" s="3" t="s">
        <v>187</v>
      </c>
      <c r="L518" s="3" t="s">
        <v>903</v>
      </c>
      <c r="M518" s="3"/>
      <c r="N518" s="10"/>
      <c r="O518" s="10"/>
      <c r="P518" s="10"/>
      <c r="Q518" s="10"/>
      <c r="R518" s="10"/>
      <c r="S518" s="10"/>
      <c r="T518" s="10"/>
    </row>
    <row r="519" spans="1:20" s="10" customFormat="1" ht="108" x14ac:dyDescent="0.55000000000000004">
      <c r="A519" s="7" t="s">
        <v>665</v>
      </c>
      <c r="B519" s="7" t="s">
        <v>665</v>
      </c>
      <c r="C519" s="8">
        <v>1040101</v>
      </c>
      <c r="D519" s="8">
        <v>1040101002</v>
      </c>
      <c r="E519" s="9">
        <v>10179</v>
      </c>
      <c r="F519" s="8" t="s">
        <v>197</v>
      </c>
      <c r="G519" s="12"/>
      <c r="H519" s="8"/>
      <c r="I519" s="22">
        <v>30000</v>
      </c>
      <c r="J519" s="8"/>
      <c r="K519" s="8"/>
      <c r="L519" s="8" t="s">
        <v>903</v>
      </c>
      <c r="M519" s="8" t="s">
        <v>897</v>
      </c>
    </row>
    <row r="520" spans="1:20" s="4" customFormat="1" ht="108" x14ac:dyDescent="0.55000000000000004">
      <c r="A520" s="5" t="s">
        <v>665</v>
      </c>
      <c r="B520" s="5" t="s">
        <v>665</v>
      </c>
      <c r="C520" s="3">
        <v>1040101</v>
      </c>
      <c r="D520" s="3">
        <v>1040101002</v>
      </c>
      <c r="E520" s="6">
        <v>10179</v>
      </c>
      <c r="F520" s="3" t="s">
        <v>197</v>
      </c>
      <c r="G520" s="6">
        <v>1</v>
      </c>
      <c r="H520" s="3" t="s">
        <v>727</v>
      </c>
      <c r="I520" s="23">
        <v>30000</v>
      </c>
      <c r="J520" s="3" t="s">
        <v>3</v>
      </c>
      <c r="K520" s="3" t="s">
        <v>187</v>
      </c>
      <c r="L520" s="3" t="s">
        <v>903</v>
      </c>
      <c r="M520" s="3"/>
      <c r="N520" s="10"/>
      <c r="O520" s="10"/>
      <c r="P520" s="10"/>
      <c r="Q520" s="10"/>
      <c r="R520" s="10"/>
      <c r="S520" s="10"/>
      <c r="T520" s="10"/>
    </row>
    <row r="521" spans="1:20" s="10" customFormat="1" ht="108" x14ac:dyDescent="0.55000000000000004">
      <c r="A521" s="7" t="s">
        <v>665</v>
      </c>
      <c r="B521" s="7" t="s">
        <v>665</v>
      </c>
      <c r="C521" s="8">
        <v>1040101</v>
      </c>
      <c r="D521" s="8">
        <v>1040101002</v>
      </c>
      <c r="E521" s="9">
        <v>10179</v>
      </c>
      <c r="F521" s="8" t="s">
        <v>197</v>
      </c>
      <c r="G521" s="12"/>
      <c r="H521" s="8"/>
      <c r="I521" s="22">
        <v>4050</v>
      </c>
      <c r="J521" s="8"/>
      <c r="K521" s="8"/>
      <c r="L521" s="8" t="s">
        <v>903</v>
      </c>
      <c r="M521" s="8" t="s">
        <v>888</v>
      </c>
      <c r="N521" s="26" t="s">
        <v>943</v>
      </c>
    </row>
    <row r="522" spans="1:20" s="4" customFormat="1" ht="108" x14ac:dyDescent="0.55000000000000004">
      <c r="A522" s="5" t="s">
        <v>665</v>
      </c>
      <c r="B522" s="5" t="s">
        <v>665</v>
      </c>
      <c r="C522" s="3">
        <v>1040101</v>
      </c>
      <c r="D522" s="3">
        <v>1040101002</v>
      </c>
      <c r="E522" s="6">
        <v>10179</v>
      </c>
      <c r="F522" s="3" t="s">
        <v>197</v>
      </c>
      <c r="G522" s="6">
        <v>1</v>
      </c>
      <c r="H522" s="3" t="s">
        <v>944</v>
      </c>
      <c r="I522" s="23">
        <v>4050</v>
      </c>
      <c r="J522" s="31" t="s">
        <v>769</v>
      </c>
      <c r="K522" s="3" t="s">
        <v>187</v>
      </c>
      <c r="L522" s="3" t="s">
        <v>903</v>
      </c>
      <c r="M522" s="3"/>
      <c r="N522" s="28" t="s">
        <v>943</v>
      </c>
      <c r="O522" s="10"/>
      <c r="P522" s="10"/>
      <c r="Q522" s="10"/>
      <c r="R522" s="10"/>
      <c r="S522" s="10"/>
      <c r="T522" s="10"/>
    </row>
    <row r="523" spans="1:20" s="10" customFormat="1" ht="108" x14ac:dyDescent="0.55000000000000004">
      <c r="A523" s="7" t="s">
        <v>665</v>
      </c>
      <c r="B523" s="7" t="s">
        <v>665</v>
      </c>
      <c r="C523" s="8">
        <v>1040399</v>
      </c>
      <c r="D523" s="8">
        <v>1040399999</v>
      </c>
      <c r="E523" s="9">
        <v>10181</v>
      </c>
      <c r="F523" s="8" t="s">
        <v>198</v>
      </c>
      <c r="G523" s="12"/>
      <c r="H523" s="8"/>
      <c r="I523" s="22">
        <v>55000</v>
      </c>
      <c r="J523" s="8"/>
      <c r="K523" s="8"/>
      <c r="L523" s="8" t="s">
        <v>903</v>
      </c>
      <c r="M523" s="8" t="s">
        <v>897</v>
      </c>
    </row>
    <row r="524" spans="1:20" s="4" customFormat="1" ht="108" x14ac:dyDescent="0.55000000000000004">
      <c r="A524" s="5" t="s">
        <v>665</v>
      </c>
      <c r="B524" s="5" t="s">
        <v>665</v>
      </c>
      <c r="C524" s="3">
        <v>1040399</v>
      </c>
      <c r="D524" s="3">
        <v>1040399999</v>
      </c>
      <c r="E524" s="6">
        <v>10181</v>
      </c>
      <c r="F524" s="3" t="s">
        <v>198</v>
      </c>
      <c r="G524" s="6">
        <v>1</v>
      </c>
      <c r="H524" s="3" t="s">
        <v>195</v>
      </c>
      <c r="I524" s="23">
        <v>27200</v>
      </c>
      <c r="J524" s="3" t="s">
        <v>3</v>
      </c>
      <c r="K524" s="3" t="s">
        <v>187</v>
      </c>
      <c r="L524" s="3" t="s">
        <v>903</v>
      </c>
      <c r="M524" s="3"/>
      <c r="N524" s="10"/>
      <c r="O524" s="10"/>
      <c r="P524" s="10"/>
      <c r="Q524" s="10"/>
      <c r="R524" s="10"/>
      <c r="S524" s="10"/>
      <c r="T524" s="10"/>
    </row>
    <row r="525" spans="1:20" s="10" customFormat="1" ht="108" x14ac:dyDescent="0.55000000000000004">
      <c r="A525" s="5" t="s">
        <v>665</v>
      </c>
      <c r="B525" s="5" t="s">
        <v>665</v>
      </c>
      <c r="C525" s="3">
        <v>1040399</v>
      </c>
      <c r="D525" s="3">
        <v>1040399999</v>
      </c>
      <c r="E525" s="6">
        <v>10181</v>
      </c>
      <c r="F525" s="3" t="s">
        <v>198</v>
      </c>
      <c r="G525" s="6">
        <v>2</v>
      </c>
      <c r="H525" s="3" t="s">
        <v>199</v>
      </c>
      <c r="I525" s="23">
        <v>27800</v>
      </c>
      <c r="J525" s="3" t="s">
        <v>193</v>
      </c>
      <c r="K525" s="3" t="s">
        <v>187</v>
      </c>
      <c r="L525" s="3" t="s">
        <v>903</v>
      </c>
      <c r="M525" s="3"/>
    </row>
    <row r="526" spans="1:20" s="10" customFormat="1" ht="108" x14ac:dyDescent="0.55000000000000004">
      <c r="A526" s="7" t="s">
        <v>665</v>
      </c>
      <c r="B526" s="7" t="s">
        <v>665</v>
      </c>
      <c r="C526" s="8">
        <v>1040399</v>
      </c>
      <c r="D526" s="8">
        <v>1040399999</v>
      </c>
      <c r="E526" s="9">
        <v>10181</v>
      </c>
      <c r="F526" s="8" t="s">
        <v>198</v>
      </c>
      <c r="G526" s="12"/>
      <c r="H526" s="8"/>
      <c r="I526" s="22">
        <v>10200</v>
      </c>
      <c r="J526" s="8"/>
      <c r="K526" s="8"/>
      <c r="L526" s="8" t="s">
        <v>903</v>
      </c>
      <c r="M526" s="8" t="s">
        <v>888</v>
      </c>
      <c r="N526" s="26" t="s">
        <v>943</v>
      </c>
    </row>
    <row r="527" spans="1:20" s="4" customFormat="1" ht="108" x14ac:dyDescent="0.55000000000000004">
      <c r="A527" s="5" t="s">
        <v>665</v>
      </c>
      <c r="B527" s="5" t="s">
        <v>665</v>
      </c>
      <c r="C527" s="3">
        <v>1040399</v>
      </c>
      <c r="D527" s="3">
        <v>1040399999</v>
      </c>
      <c r="E527" s="6">
        <v>10181</v>
      </c>
      <c r="F527" s="3" t="s">
        <v>198</v>
      </c>
      <c r="G527" s="6">
        <v>1</v>
      </c>
      <c r="H527" s="3" t="s">
        <v>944</v>
      </c>
      <c r="I527" s="23">
        <v>10200</v>
      </c>
      <c r="J527" s="31" t="s">
        <v>769</v>
      </c>
      <c r="K527" s="3" t="s">
        <v>187</v>
      </c>
      <c r="L527" s="3" t="s">
        <v>903</v>
      </c>
      <c r="M527" s="3"/>
      <c r="N527" s="28" t="s">
        <v>943</v>
      </c>
      <c r="O527" s="10"/>
      <c r="P527" s="10"/>
      <c r="Q527" s="10"/>
      <c r="R527" s="10"/>
      <c r="S527" s="10"/>
      <c r="T527" s="10"/>
    </row>
    <row r="528" spans="1:20" s="4" customFormat="1" ht="108" x14ac:dyDescent="0.55000000000000004">
      <c r="A528" s="7" t="s">
        <v>665</v>
      </c>
      <c r="B528" s="7" t="s">
        <v>665</v>
      </c>
      <c r="C528" s="8">
        <v>1030202</v>
      </c>
      <c r="D528" s="8">
        <v>1030202005</v>
      </c>
      <c r="E528" s="9">
        <v>10182</v>
      </c>
      <c r="F528" s="8" t="s">
        <v>200</v>
      </c>
      <c r="G528" s="12"/>
      <c r="H528" s="8"/>
      <c r="I528" s="22">
        <v>3000</v>
      </c>
      <c r="J528" s="8"/>
      <c r="K528" s="8"/>
      <c r="L528" s="8" t="s">
        <v>903</v>
      </c>
      <c r="M528" s="8" t="s">
        <v>897</v>
      </c>
      <c r="N528" s="26"/>
      <c r="O528" s="10"/>
      <c r="P528" s="10"/>
      <c r="Q528" s="10"/>
      <c r="R528" s="10"/>
      <c r="S528" s="10"/>
      <c r="T528" s="10"/>
    </row>
    <row r="529" spans="1:20" s="4" customFormat="1" ht="108" x14ac:dyDescent="0.55000000000000004">
      <c r="A529" s="5" t="s">
        <v>665</v>
      </c>
      <c r="B529" s="5" t="s">
        <v>665</v>
      </c>
      <c r="C529" s="3">
        <v>1030202</v>
      </c>
      <c r="D529" s="3">
        <v>1030202005</v>
      </c>
      <c r="E529" s="6">
        <v>10182</v>
      </c>
      <c r="F529" s="3" t="s">
        <v>200</v>
      </c>
      <c r="G529" s="6">
        <v>1</v>
      </c>
      <c r="H529" s="3" t="s">
        <v>728</v>
      </c>
      <c r="I529" s="23">
        <v>3000</v>
      </c>
      <c r="J529" s="3" t="s">
        <v>3</v>
      </c>
      <c r="K529" s="3" t="s">
        <v>187</v>
      </c>
      <c r="L529" s="3" t="s">
        <v>903</v>
      </c>
      <c r="M529" s="3"/>
      <c r="N529" s="10"/>
      <c r="O529" s="10"/>
      <c r="P529" s="10"/>
      <c r="Q529" s="10"/>
      <c r="R529" s="10"/>
      <c r="S529" s="10"/>
      <c r="T529" s="10"/>
    </row>
    <row r="530" spans="1:20" s="10" customFormat="1" ht="108" x14ac:dyDescent="0.55000000000000004">
      <c r="A530" s="7" t="s">
        <v>665</v>
      </c>
      <c r="B530" s="7" t="s">
        <v>665</v>
      </c>
      <c r="C530" s="8">
        <v>1030211</v>
      </c>
      <c r="D530" s="8">
        <v>1030211999</v>
      </c>
      <c r="E530" s="9">
        <v>10183</v>
      </c>
      <c r="F530" s="8" t="s">
        <v>201</v>
      </c>
      <c r="G530" s="12"/>
      <c r="H530" s="8"/>
      <c r="I530" s="22">
        <v>3000</v>
      </c>
      <c r="J530" s="8"/>
      <c r="K530" s="8"/>
      <c r="L530" s="8" t="s">
        <v>903</v>
      </c>
      <c r="M530" s="8" t="s">
        <v>897</v>
      </c>
    </row>
    <row r="531" spans="1:20" s="4" customFormat="1" ht="108" x14ac:dyDescent="0.55000000000000004">
      <c r="A531" s="5" t="s">
        <v>665</v>
      </c>
      <c r="B531" s="5" t="s">
        <v>665</v>
      </c>
      <c r="C531" s="3">
        <v>1030211</v>
      </c>
      <c r="D531" s="3">
        <v>1030211999</v>
      </c>
      <c r="E531" s="6">
        <v>10183</v>
      </c>
      <c r="F531" s="3" t="s">
        <v>201</v>
      </c>
      <c r="G531" s="6">
        <v>1</v>
      </c>
      <c r="H531" s="3" t="s">
        <v>202</v>
      </c>
      <c r="I531" s="23">
        <v>3000</v>
      </c>
      <c r="J531" s="3" t="s">
        <v>3</v>
      </c>
      <c r="K531" s="3" t="s">
        <v>187</v>
      </c>
      <c r="L531" s="3" t="s">
        <v>903</v>
      </c>
      <c r="M531" s="3"/>
      <c r="N531" s="10"/>
      <c r="O531" s="10"/>
      <c r="P531" s="10"/>
      <c r="Q531" s="10"/>
      <c r="R531" s="10"/>
      <c r="S531" s="10"/>
      <c r="T531" s="10"/>
    </row>
    <row r="532" spans="1:20" s="10" customFormat="1" ht="108" x14ac:dyDescent="0.55000000000000004">
      <c r="A532" s="7" t="s">
        <v>665</v>
      </c>
      <c r="B532" s="7" t="s">
        <v>665</v>
      </c>
      <c r="C532" s="8">
        <v>1030202</v>
      </c>
      <c r="D532" s="8">
        <v>1030202001</v>
      </c>
      <c r="E532" s="9">
        <v>10186</v>
      </c>
      <c r="F532" s="8" t="s">
        <v>203</v>
      </c>
      <c r="G532" s="12"/>
      <c r="H532" s="8"/>
      <c r="I532" s="22">
        <v>1000</v>
      </c>
      <c r="J532" s="8"/>
      <c r="K532" s="8"/>
      <c r="L532" s="8" t="s">
        <v>903</v>
      </c>
      <c r="M532" s="8" t="s">
        <v>897</v>
      </c>
    </row>
    <row r="533" spans="1:20" s="4" customFormat="1" ht="108" x14ac:dyDescent="0.55000000000000004">
      <c r="A533" s="5" t="s">
        <v>665</v>
      </c>
      <c r="B533" s="5" t="s">
        <v>665</v>
      </c>
      <c r="C533" s="3">
        <v>1030202</v>
      </c>
      <c r="D533" s="3">
        <v>1030202001</v>
      </c>
      <c r="E533" s="6">
        <v>10186</v>
      </c>
      <c r="F533" s="3" t="s">
        <v>203</v>
      </c>
      <c r="G533" s="6">
        <v>1</v>
      </c>
      <c r="H533" s="3" t="s">
        <v>729</v>
      </c>
      <c r="I533" s="23">
        <v>1000</v>
      </c>
      <c r="J533" s="3" t="s">
        <v>3</v>
      </c>
      <c r="K533" s="3" t="s">
        <v>187</v>
      </c>
      <c r="L533" s="3" t="s">
        <v>903</v>
      </c>
      <c r="M533" s="3"/>
      <c r="N533" s="10"/>
      <c r="O533" s="10"/>
      <c r="P533" s="10"/>
      <c r="Q533" s="10"/>
      <c r="R533" s="10"/>
      <c r="S533" s="10"/>
      <c r="T533" s="10"/>
    </row>
    <row r="534" spans="1:20" s="10" customFormat="1" ht="108" x14ac:dyDescent="0.55000000000000004">
      <c r="A534" s="7" t="s">
        <v>665</v>
      </c>
      <c r="B534" s="7" t="s">
        <v>665</v>
      </c>
      <c r="C534" s="8">
        <v>1030201</v>
      </c>
      <c r="D534" s="8">
        <v>1030201001</v>
      </c>
      <c r="E534" s="9">
        <v>10190</v>
      </c>
      <c r="F534" s="8" t="s">
        <v>949</v>
      </c>
      <c r="G534" s="12"/>
      <c r="H534" s="8"/>
      <c r="I534" s="22">
        <v>43454</v>
      </c>
      <c r="J534" s="8"/>
      <c r="K534" s="8"/>
      <c r="L534" s="8" t="s">
        <v>903</v>
      </c>
      <c r="M534" s="8" t="s">
        <v>897</v>
      </c>
    </row>
    <row r="535" spans="1:20" s="4" customFormat="1" ht="108" x14ac:dyDescent="0.55000000000000004">
      <c r="A535" s="5" t="s">
        <v>665</v>
      </c>
      <c r="B535" s="5" t="s">
        <v>665</v>
      </c>
      <c r="C535" s="3">
        <v>1030201</v>
      </c>
      <c r="D535" s="3">
        <v>1030201001</v>
      </c>
      <c r="E535" s="6">
        <v>10190</v>
      </c>
      <c r="F535" s="3" t="s">
        <v>949</v>
      </c>
      <c r="G535" s="6">
        <v>1</v>
      </c>
      <c r="H535" s="3" t="s">
        <v>209</v>
      </c>
      <c r="I535" s="23">
        <v>43454</v>
      </c>
      <c r="J535" s="3" t="s">
        <v>3</v>
      </c>
      <c r="K535" s="3" t="s">
        <v>691</v>
      </c>
      <c r="L535" s="3" t="s">
        <v>903</v>
      </c>
      <c r="M535" s="3"/>
      <c r="N535" s="10"/>
      <c r="O535" s="10"/>
      <c r="P535" s="10"/>
      <c r="Q535" s="10"/>
      <c r="R535" s="10"/>
      <c r="S535" s="10"/>
      <c r="T535" s="10"/>
    </row>
    <row r="536" spans="1:20" s="10" customFormat="1" ht="108" x14ac:dyDescent="0.55000000000000004">
      <c r="A536" s="7" t="s">
        <v>665</v>
      </c>
      <c r="B536" s="7" t="s">
        <v>665</v>
      </c>
      <c r="C536" s="8">
        <v>1030201</v>
      </c>
      <c r="D536" s="8">
        <v>1030201002</v>
      </c>
      <c r="E536" s="9">
        <v>10191</v>
      </c>
      <c r="F536" s="8" t="s">
        <v>210</v>
      </c>
      <c r="G536" s="12"/>
      <c r="H536" s="8"/>
      <c r="I536" s="22">
        <v>15000</v>
      </c>
      <c r="J536" s="8"/>
      <c r="K536" s="8"/>
      <c r="L536" s="8" t="s">
        <v>903</v>
      </c>
      <c r="M536" s="8" t="s">
        <v>897</v>
      </c>
    </row>
    <row r="537" spans="1:20" s="4" customFormat="1" ht="108" x14ac:dyDescent="0.55000000000000004">
      <c r="A537" s="5" t="s">
        <v>665</v>
      </c>
      <c r="B537" s="5" t="s">
        <v>665</v>
      </c>
      <c r="C537" s="3">
        <v>1030201</v>
      </c>
      <c r="D537" s="3">
        <v>1030201002</v>
      </c>
      <c r="E537" s="6">
        <v>10191</v>
      </c>
      <c r="F537" s="3" t="s">
        <v>210</v>
      </c>
      <c r="G537" s="6">
        <v>1</v>
      </c>
      <c r="H537" s="3" t="s">
        <v>211</v>
      </c>
      <c r="I537" s="23">
        <v>15000</v>
      </c>
      <c r="J537" s="3" t="s">
        <v>3</v>
      </c>
      <c r="K537" s="3" t="s">
        <v>691</v>
      </c>
      <c r="L537" s="3" t="s">
        <v>903</v>
      </c>
      <c r="M537" s="3"/>
      <c r="N537" s="10"/>
      <c r="O537" s="10"/>
      <c r="P537" s="10"/>
      <c r="Q537" s="10"/>
      <c r="R537" s="10"/>
      <c r="S537" s="10"/>
      <c r="T537" s="10"/>
    </row>
    <row r="538" spans="1:20" s="10" customFormat="1" ht="108" x14ac:dyDescent="0.55000000000000004">
      <c r="A538" s="7" t="s">
        <v>665</v>
      </c>
      <c r="B538" s="7" t="s">
        <v>665</v>
      </c>
      <c r="C538" s="8">
        <v>1030202</v>
      </c>
      <c r="D538" s="8">
        <v>1030202005</v>
      </c>
      <c r="E538" s="9">
        <v>10195</v>
      </c>
      <c r="F538" s="8" t="s">
        <v>213</v>
      </c>
      <c r="G538" s="12"/>
      <c r="H538" s="8"/>
      <c r="I538" s="22">
        <v>2000</v>
      </c>
      <c r="J538" s="8"/>
      <c r="K538" s="8"/>
      <c r="L538" s="8" t="s">
        <v>903</v>
      </c>
      <c r="M538" s="8" t="s">
        <v>897</v>
      </c>
    </row>
    <row r="539" spans="1:20" s="4" customFormat="1" ht="108" x14ac:dyDescent="0.55000000000000004">
      <c r="A539" s="5" t="s">
        <v>665</v>
      </c>
      <c r="B539" s="5" t="s">
        <v>665</v>
      </c>
      <c r="C539" s="3">
        <v>1030202</v>
      </c>
      <c r="D539" s="3">
        <v>1030202005</v>
      </c>
      <c r="E539" s="6">
        <v>10195</v>
      </c>
      <c r="F539" s="3" t="s">
        <v>213</v>
      </c>
      <c r="G539" s="6">
        <v>1</v>
      </c>
      <c r="H539" s="3" t="s">
        <v>214</v>
      </c>
      <c r="I539" s="23">
        <v>2000</v>
      </c>
      <c r="J539" s="3" t="s">
        <v>3</v>
      </c>
      <c r="K539" s="3" t="s">
        <v>691</v>
      </c>
      <c r="L539" s="3" t="s">
        <v>903</v>
      </c>
      <c r="M539" s="3"/>
      <c r="N539" s="10"/>
      <c r="O539" s="10"/>
      <c r="P539" s="10"/>
      <c r="Q539" s="10"/>
      <c r="R539" s="10"/>
      <c r="S539" s="10"/>
      <c r="T539" s="10"/>
    </row>
    <row r="540" spans="1:20" s="10" customFormat="1" ht="108" x14ac:dyDescent="0.55000000000000004">
      <c r="A540" s="7" t="s">
        <v>665</v>
      </c>
      <c r="B540" s="7" t="s">
        <v>665</v>
      </c>
      <c r="C540" s="8">
        <v>1030211</v>
      </c>
      <c r="D540" s="8">
        <v>1030211999</v>
      </c>
      <c r="E540" s="9">
        <v>10196</v>
      </c>
      <c r="F540" s="8" t="s">
        <v>215</v>
      </c>
      <c r="G540" s="12"/>
      <c r="H540" s="8"/>
      <c r="I540" s="22">
        <v>1000</v>
      </c>
      <c r="J540" s="8"/>
      <c r="K540" s="8"/>
      <c r="L540" s="8" t="s">
        <v>903</v>
      </c>
      <c r="M540" s="8" t="s">
        <v>897</v>
      </c>
    </row>
    <row r="541" spans="1:20" s="4" customFormat="1" ht="108" x14ac:dyDescent="0.55000000000000004">
      <c r="A541" s="5" t="s">
        <v>665</v>
      </c>
      <c r="B541" s="5" t="s">
        <v>665</v>
      </c>
      <c r="C541" s="3">
        <v>1030211</v>
      </c>
      <c r="D541" s="3">
        <v>1030211999</v>
      </c>
      <c r="E541" s="6">
        <v>10196</v>
      </c>
      <c r="F541" s="3" t="s">
        <v>215</v>
      </c>
      <c r="G541" s="6">
        <v>1</v>
      </c>
      <c r="H541" s="3" t="s">
        <v>216</v>
      </c>
      <c r="I541" s="23">
        <v>1000</v>
      </c>
      <c r="J541" s="3" t="s">
        <v>3</v>
      </c>
      <c r="K541" s="3" t="s">
        <v>691</v>
      </c>
      <c r="L541" s="3" t="s">
        <v>903</v>
      </c>
      <c r="M541" s="3"/>
      <c r="N541" s="10"/>
      <c r="O541" s="10"/>
      <c r="P541" s="10"/>
      <c r="Q541" s="10"/>
      <c r="R541" s="10"/>
      <c r="S541" s="10"/>
      <c r="T541" s="10"/>
    </row>
    <row r="542" spans="1:20" s="10" customFormat="1" ht="108" x14ac:dyDescent="0.55000000000000004">
      <c r="A542" s="7" t="s">
        <v>665</v>
      </c>
      <c r="B542" s="7" t="s">
        <v>665</v>
      </c>
      <c r="C542" s="8">
        <v>1030202</v>
      </c>
      <c r="D542" s="8">
        <v>1030202001</v>
      </c>
      <c r="E542" s="9">
        <v>10199</v>
      </c>
      <c r="F542" s="8" t="s">
        <v>217</v>
      </c>
      <c r="G542" s="12"/>
      <c r="H542" s="8"/>
      <c r="I542" s="22">
        <v>3500</v>
      </c>
      <c r="J542" s="8"/>
      <c r="K542" s="8"/>
      <c r="L542" s="8" t="s">
        <v>903</v>
      </c>
      <c r="M542" s="8" t="s">
        <v>897</v>
      </c>
    </row>
    <row r="543" spans="1:20" s="4" customFormat="1" ht="108" x14ac:dyDescent="0.55000000000000004">
      <c r="A543" s="5" t="s">
        <v>665</v>
      </c>
      <c r="B543" s="5" t="s">
        <v>665</v>
      </c>
      <c r="C543" s="3">
        <v>1030202</v>
      </c>
      <c r="D543" s="3">
        <v>1030202001</v>
      </c>
      <c r="E543" s="6">
        <v>10199</v>
      </c>
      <c r="F543" s="3" t="s">
        <v>217</v>
      </c>
      <c r="G543" s="6">
        <v>1</v>
      </c>
      <c r="H543" s="3" t="s">
        <v>218</v>
      </c>
      <c r="I543" s="23">
        <v>3500</v>
      </c>
      <c r="J543" s="3" t="s">
        <v>3</v>
      </c>
      <c r="K543" s="3" t="s">
        <v>691</v>
      </c>
      <c r="L543" s="3" t="s">
        <v>903</v>
      </c>
      <c r="M543" s="3"/>
      <c r="N543" s="10"/>
      <c r="O543" s="10"/>
      <c r="P543" s="10"/>
      <c r="Q543" s="10"/>
      <c r="R543" s="10"/>
      <c r="S543" s="10"/>
      <c r="T543" s="10"/>
    </row>
    <row r="544" spans="1:20" s="10" customFormat="1" ht="108" x14ac:dyDescent="0.55000000000000004">
      <c r="A544" s="7" t="s">
        <v>665</v>
      </c>
      <c r="B544" s="7" t="s">
        <v>665</v>
      </c>
      <c r="C544" s="8">
        <v>1030202</v>
      </c>
      <c r="D544" s="8">
        <v>1030202005</v>
      </c>
      <c r="E544" s="9">
        <v>10206</v>
      </c>
      <c r="F544" s="8" t="s">
        <v>221</v>
      </c>
      <c r="G544" s="12"/>
      <c r="H544" s="8"/>
      <c r="I544" s="22">
        <v>3000</v>
      </c>
      <c r="J544" s="8"/>
      <c r="K544" s="8"/>
      <c r="L544" s="8" t="s">
        <v>903</v>
      </c>
      <c r="M544" s="8" t="s">
        <v>897</v>
      </c>
    </row>
    <row r="545" spans="1:20" s="4" customFormat="1" ht="108" x14ac:dyDescent="0.55000000000000004">
      <c r="A545" s="5" t="s">
        <v>665</v>
      </c>
      <c r="B545" s="5" t="s">
        <v>665</v>
      </c>
      <c r="C545" s="3">
        <v>1030202</v>
      </c>
      <c r="D545" s="3">
        <v>1030202005</v>
      </c>
      <c r="E545" s="6">
        <v>10206</v>
      </c>
      <c r="F545" s="3" t="s">
        <v>221</v>
      </c>
      <c r="G545" s="6">
        <v>1</v>
      </c>
      <c r="H545" s="3" t="s">
        <v>731</v>
      </c>
      <c r="I545" s="23">
        <v>3000</v>
      </c>
      <c r="J545" s="3" t="s">
        <v>3</v>
      </c>
      <c r="K545" s="3" t="s">
        <v>99</v>
      </c>
      <c r="L545" s="3" t="s">
        <v>903</v>
      </c>
      <c r="M545" s="3"/>
      <c r="N545" s="10"/>
      <c r="O545" s="10"/>
      <c r="P545" s="10"/>
      <c r="Q545" s="10"/>
      <c r="R545" s="10"/>
      <c r="S545" s="10"/>
      <c r="T545" s="10"/>
    </row>
    <row r="546" spans="1:20" s="10" customFormat="1" ht="108" x14ac:dyDescent="0.55000000000000004">
      <c r="A546" s="7" t="s">
        <v>665</v>
      </c>
      <c r="B546" s="7" t="s">
        <v>665</v>
      </c>
      <c r="C546" s="8">
        <v>1030211</v>
      </c>
      <c r="D546" s="8">
        <v>1030211999</v>
      </c>
      <c r="E546" s="9">
        <v>10207</v>
      </c>
      <c r="F546" s="8" t="s">
        <v>222</v>
      </c>
      <c r="G546" s="12"/>
      <c r="H546" s="8"/>
      <c r="I546" s="22">
        <v>2000</v>
      </c>
      <c r="J546" s="8"/>
      <c r="K546" s="8"/>
      <c r="L546" s="8" t="s">
        <v>903</v>
      </c>
      <c r="M546" s="8" t="s">
        <v>897</v>
      </c>
    </row>
    <row r="547" spans="1:20" s="4" customFormat="1" ht="108" x14ac:dyDescent="0.55000000000000004">
      <c r="A547" s="5" t="s">
        <v>665</v>
      </c>
      <c r="B547" s="5" t="s">
        <v>665</v>
      </c>
      <c r="C547" s="3">
        <v>1030211</v>
      </c>
      <c r="D547" s="3">
        <v>1030211999</v>
      </c>
      <c r="E547" s="6">
        <v>10207</v>
      </c>
      <c r="F547" s="3" t="s">
        <v>222</v>
      </c>
      <c r="G547" s="6">
        <v>1</v>
      </c>
      <c r="H547" s="3" t="s">
        <v>732</v>
      </c>
      <c r="I547" s="23">
        <v>2000</v>
      </c>
      <c r="J547" s="3" t="s">
        <v>3</v>
      </c>
      <c r="K547" s="3" t="s">
        <v>99</v>
      </c>
      <c r="L547" s="3" t="s">
        <v>903</v>
      </c>
      <c r="M547" s="3"/>
      <c r="N547" s="10"/>
      <c r="O547" s="10"/>
      <c r="P547" s="10"/>
      <c r="Q547" s="10"/>
      <c r="R547" s="10"/>
      <c r="S547" s="10"/>
      <c r="T547" s="10"/>
    </row>
    <row r="548" spans="1:20" s="10" customFormat="1" ht="108" x14ac:dyDescent="0.55000000000000004">
      <c r="A548" s="7" t="s">
        <v>665</v>
      </c>
      <c r="B548" s="7" t="s">
        <v>665</v>
      </c>
      <c r="C548" s="8">
        <v>1030202</v>
      </c>
      <c r="D548" s="8">
        <v>1030202001</v>
      </c>
      <c r="E548" s="9">
        <v>10210</v>
      </c>
      <c r="F548" s="8" t="s">
        <v>733</v>
      </c>
      <c r="G548" s="12"/>
      <c r="H548" s="8"/>
      <c r="I548" s="22">
        <v>1500</v>
      </c>
      <c r="J548" s="8"/>
      <c r="K548" s="8"/>
      <c r="L548" s="8" t="s">
        <v>903</v>
      </c>
      <c r="M548" s="8" t="s">
        <v>897</v>
      </c>
    </row>
    <row r="549" spans="1:20" s="4" customFormat="1" ht="108" x14ac:dyDescent="0.55000000000000004">
      <c r="A549" s="5" t="s">
        <v>665</v>
      </c>
      <c r="B549" s="5" t="s">
        <v>665</v>
      </c>
      <c r="C549" s="3">
        <v>1030202</v>
      </c>
      <c r="D549" s="3">
        <v>1030202001</v>
      </c>
      <c r="E549" s="6">
        <v>10210</v>
      </c>
      <c r="F549" s="3" t="s">
        <v>733</v>
      </c>
      <c r="G549" s="6">
        <v>1</v>
      </c>
      <c r="H549" s="3" t="s">
        <v>223</v>
      </c>
      <c r="I549" s="23">
        <v>1500</v>
      </c>
      <c r="J549" s="3" t="s">
        <v>3</v>
      </c>
      <c r="K549" s="3" t="s">
        <v>99</v>
      </c>
      <c r="L549" s="3" t="s">
        <v>903</v>
      </c>
      <c r="M549" s="3"/>
      <c r="N549" s="10"/>
      <c r="O549" s="10"/>
      <c r="P549" s="10"/>
      <c r="Q549" s="10"/>
      <c r="R549" s="10"/>
      <c r="S549" s="10"/>
      <c r="T549" s="10"/>
    </row>
    <row r="550" spans="1:20" s="10" customFormat="1" ht="108" x14ac:dyDescent="0.55000000000000004">
      <c r="A550" s="7" t="s">
        <v>665</v>
      </c>
      <c r="B550" s="7" t="s">
        <v>665</v>
      </c>
      <c r="C550" s="8">
        <v>1030210</v>
      </c>
      <c r="D550" s="8">
        <v>1030210001</v>
      </c>
      <c r="E550" s="9">
        <v>10362</v>
      </c>
      <c r="F550" s="8" t="s">
        <v>434</v>
      </c>
      <c r="G550" s="12"/>
      <c r="H550" s="8"/>
      <c r="I550" s="22">
        <v>3000</v>
      </c>
      <c r="J550" s="8"/>
      <c r="K550" s="8"/>
      <c r="L550" s="8" t="s">
        <v>903</v>
      </c>
      <c r="M550" s="8" t="s">
        <v>897</v>
      </c>
    </row>
    <row r="551" spans="1:20" s="4" customFormat="1" ht="108" x14ac:dyDescent="0.55000000000000004">
      <c r="A551" s="5" t="s">
        <v>665</v>
      </c>
      <c r="B551" s="5" t="s">
        <v>665</v>
      </c>
      <c r="C551" s="3">
        <v>1030210</v>
      </c>
      <c r="D551" s="3">
        <v>1030210001</v>
      </c>
      <c r="E551" s="6">
        <v>10362</v>
      </c>
      <c r="F551" s="3" t="s">
        <v>434</v>
      </c>
      <c r="G551" s="6">
        <v>1</v>
      </c>
      <c r="H551" s="3" t="s">
        <v>435</v>
      </c>
      <c r="I551" s="23">
        <v>3000</v>
      </c>
      <c r="J551" s="3" t="s">
        <v>3</v>
      </c>
      <c r="K551" s="3" t="s">
        <v>187</v>
      </c>
      <c r="L551" s="3" t="s">
        <v>903</v>
      </c>
      <c r="M551" s="3"/>
      <c r="N551" s="10"/>
      <c r="O551" s="10"/>
      <c r="P551" s="10"/>
      <c r="Q551" s="10"/>
      <c r="R551" s="10"/>
      <c r="S551" s="10"/>
      <c r="T551" s="10"/>
    </row>
    <row r="552" spans="1:20" s="10" customFormat="1" ht="108" x14ac:dyDescent="0.55000000000000004">
      <c r="A552" s="7" t="s">
        <v>665</v>
      </c>
      <c r="B552" s="7" t="s">
        <v>665</v>
      </c>
      <c r="C552" s="8">
        <v>1030211</v>
      </c>
      <c r="D552" s="8"/>
      <c r="E552" s="9">
        <v>10364</v>
      </c>
      <c r="F552" s="8" t="s">
        <v>436</v>
      </c>
      <c r="G552" s="12"/>
      <c r="H552" s="8"/>
      <c r="I552" s="22">
        <v>17600</v>
      </c>
      <c r="J552" s="8"/>
      <c r="K552" s="8"/>
      <c r="L552" s="8" t="s">
        <v>903</v>
      </c>
      <c r="M552" s="8" t="s">
        <v>897</v>
      </c>
    </row>
    <row r="553" spans="1:20" s="4" customFormat="1" ht="108" x14ac:dyDescent="0.55000000000000004">
      <c r="A553" s="5" t="s">
        <v>665</v>
      </c>
      <c r="B553" s="5" t="s">
        <v>665</v>
      </c>
      <c r="C553" s="3">
        <v>1030211</v>
      </c>
      <c r="D553" s="3"/>
      <c r="E553" s="6">
        <v>10364</v>
      </c>
      <c r="F553" s="3" t="s">
        <v>436</v>
      </c>
      <c r="G553" s="6">
        <v>1</v>
      </c>
      <c r="H553" s="3" t="s">
        <v>791</v>
      </c>
      <c r="I553" s="23">
        <v>17600</v>
      </c>
      <c r="J553" s="3" t="s">
        <v>3</v>
      </c>
      <c r="K553" s="3" t="s">
        <v>187</v>
      </c>
      <c r="L553" s="3" t="s">
        <v>903</v>
      </c>
      <c r="M553" s="3"/>
      <c r="N553" s="10"/>
      <c r="O553" s="10"/>
      <c r="P553" s="10"/>
      <c r="Q553" s="10"/>
      <c r="R553" s="10"/>
      <c r="S553" s="10"/>
      <c r="T553" s="10"/>
    </row>
    <row r="554" spans="1:20" s="10" customFormat="1" ht="108" x14ac:dyDescent="0.55000000000000004">
      <c r="A554" s="7" t="s">
        <v>665</v>
      </c>
      <c r="B554" s="7" t="s">
        <v>665</v>
      </c>
      <c r="C554" s="8">
        <v>1030201</v>
      </c>
      <c r="D554" s="8">
        <v>1030201001</v>
      </c>
      <c r="E554" s="9">
        <v>10368</v>
      </c>
      <c r="F554" s="8" t="s">
        <v>443</v>
      </c>
      <c r="G554" s="12"/>
      <c r="H554" s="8"/>
      <c r="I554" s="22">
        <v>43453.2</v>
      </c>
      <c r="J554" s="8"/>
      <c r="K554" s="8"/>
      <c r="L554" s="8" t="s">
        <v>903</v>
      </c>
      <c r="M554" s="8" t="s">
        <v>897</v>
      </c>
    </row>
    <row r="555" spans="1:20" s="4" customFormat="1" ht="108" x14ac:dyDescent="0.55000000000000004">
      <c r="A555" s="5" t="s">
        <v>665</v>
      </c>
      <c r="B555" s="5" t="s">
        <v>665</v>
      </c>
      <c r="C555" s="3">
        <v>1030201</v>
      </c>
      <c r="D555" s="3">
        <v>1030201001</v>
      </c>
      <c r="E555" s="6">
        <v>10368</v>
      </c>
      <c r="F555" s="3" t="s">
        <v>443</v>
      </c>
      <c r="G555" s="6">
        <v>1</v>
      </c>
      <c r="H555" s="3" t="s">
        <v>444</v>
      </c>
      <c r="I555" s="23">
        <v>43453.2</v>
      </c>
      <c r="J555" s="3" t="s">
        <v>3</v>
      </c>
      <c r="K555" s="3" t="s">
        <v>99</v>
      </c>
      <c r="L555" s="3" t="s">
        <v>903</v>
      </c>
      <c r="M555" s="3"/>
      <c r="N555" s="10"/>
      <c r="O555" s="10"/>
      <c r="P555" s="10"/>
      <c r="Q555" s="10"/>
      <c r="R555" s="10"/>
      <c r="S555" s="10"/>
      <c r="T555" s="10"/>
    </row>
    <row r="556" spans="1:20" s="10" customFormat="1" ht="108" x14ac:dyDescent="0.55000000000000004">
      <c r="A556" s="7" t="s">
        <v>665</v>
      </c>
      <c r="B556" s="7" t="s">
        <v>665</v>
      </c>
      <c r="C556" s="8">
        <v>1030201</v>
      </c>
      <c r="D556" s="8">
        <v>1030201002</v>
      </c>
      <c r="E556" s="9">
        <v>10369</v>
      </c>
      <c r="F556" s="8" t="s">
        <v>445</v>
      </c>
      <c r="G556" s="12"/>
      <c r="H556" s="8"/>
      <c r="I556" s="22">
        <v>1000</v>
      </c>
      <c r="J556" s="8"/>
      <c r="K556" s="8"/>
      <c r="L556" s="8" t="s">
        <v>903</v>
      </c>
      <c r="M556" s="8" t="s">
        <v>897</v>
      </c>
    </row>
    <row r="557" spans="1:20" s="4" customFormat="1" ht="108" x14ac:dyDescent="0.55000000000000004">
      <c r="A557" s="5" t="s">
        <v>665</v>
      </c>
      <c r="B557" s="5" t="s">
        <v>665</v>
      </c>
      <c r="C557" s="3">
        <v>1030201</v>
      </c>
      <c r="D557" s="3">
        <v>1030201002</v>
      </c>
      <c r="E557" s="6">
        <v>10369</v>
      </c>
      <c r="F557" s="3" t="s">
        <v>445</v>
      </c>
      <c r="G557" s="6">
        <v>1</v>
      </c>
      <c r="H557" s="3" t="s">
        <v>446</v>
      </c>
      <c r="I557" s="23">
        <v>1000</v>
      </c>
      <c r="J557" s="3" t="s">
        <v>3</v>
      </c>
      <c r="K557" s="3" t="s">
        <v>99</v>
      </c>
      <c r="L557" s="3" t="s">
        <v>903</v>
      </c>
      <c r="M557" s="3"/>
      <c r="N557" s="10"/>
      <c r="O557" s="10"/>
      <c r="P557" s="10"/>
      <c r="Q557" s="10"/>
      <c r="R557" s="10"/>
      <c r="S557" s="10"/>
      <c r="T557" s="10"/>
    </row>
    <row r="558" spans="1:20" s="10" customFormat="1" ht="108" x14ac:dyDescent="0.55000000000000004">
      <c r="A558" s="7" t="s">
        <v>665</v>
      </c>
      <c r="B558" s="7" t="s">
        <v>665</v>
      </c>
      <c r="C558" s="8">
        <v>1030213</v>
      </c>
      <c r="D558" s="8">
        <v>1030213004</v>
      </c>
      <c r="E558" s="9">
        <v>10383</v>
      </c>
      <c r="F558" s="8" t="s">
        <v>454</v>
      </c>
      <c r="G558" s="12"/>
      <c r="H558" s="8"/>
      <c r="I558" s="22">
        <v>1500</v>
      </c>
      <c r="J558" s="8"/>
      <c r="K558" s="8"/>
      <c r="L558" s="8" t="s">
        <v>903</v>
      </c>
      <c r="M558" s="8" t="s">
        <v>897</v>
      </c>
    </row>
    <row r="559" spans="1:20" s="4" customFormat="1" ht="108" x14ac:dyDescent="0.55000000000000004">
      <c r="A559" s="5" t="s">
        <v>665</v>
      </c>
      <c r="B559" s="5" t="s">
        <v>665</v>
      </c>
      <c r="C559" s="3">
        <v>1030213</v>
      </c>
      <c r="D559" s="3">
        <v>1030213004</v>
      </c>
      <c r="E559" s="6">
        <v>10383</v>
      </c>
      <c r="F559" s="3" t="s">
        <v>454</v>
      </c>
      <c r="G559" s="6">
        <v>1</v>
      </c>
      <c r="H559" s="3" t="s">
        <v>455</v>
      </c>
      <c r="I559" s="23">
        <v>1500</v>
      </c>
      <c r="J559" s="3" t="s">
        <v>3</v>
      </c>
      <c r="K559" s="3" t="s">
        <v>187</v>
      </c>
      <c r="L559" s="3" t="s">
        <v>903</v>
      </c>
      <c r="M559" s="3"/>
      <c r="N559" s="10"/>
      <c r="O559" s="10"/>
      <c r="P559" s="10"/>
      <c r="Q559" s="10"/>
      <c r="R559" s="10"/>
      <c r="S559" s="10"/>
      <c r="T559" s="10"/>
    </row>
    <row r="560" spans="1:20" s="4" customFormat="1" ht="108" x14ac:dyDescent="0.55000000000000004">
      <c r="A560" s="7" t="s">
        <v>665</v>
      </c>
      <c r="B560" s="7" t="s">
        <v>665</v>
      </c>
      <c r="C560" s="8">
        <v>1030202</v>
      </c>
      <c r="D560" s="8">
        <v>1030202005</v>
      </c>
      <c r="E560" s="9">
        <v>10384</v>
      </c>
      <c r="F560" s="8" t="s">
        <v>456</v>
      </c>
      <c r="G560" s="12"/>
      <c r="H560" s="8"/>
      <c r="I560" s="22">
        <v>2500</v>
      </c>
      <c r="J560" s="8"/>
      <c r="K560" s="8"/>
      <c r="L560" s="8" t="s">
        <v>903</v>
      </c>
      <c r="M560" s="8" t="s">
        <v>897</v>
      </c>
      <c r="N560" s="10"/>
      <c r="O560" s="10"/>
      <c r="P560" s="10"/>
      <c r="Q560" s="10"/>
      <c r="R560" s="10"/>
      <c r="S560" s="10"/>
      <c r="T560" s="10"/>
    </row>
    <row r="561" spans="1:20" s="10" customFormat="1" ht="108" x14ac:dyDescent="0.55000000000000004">
      <c r="A561" s="5" t="s">
        <v>665</v>
      </c>
      <c r="B561" s="5" t="s">
        <v>665</v>
      </c>
      <c r="C561" s="3">
        <v>1030202</v>
      </c>
      <c r="D561" s="3">
        <v>1030202005</v>
      </c>
      <c r="E561" s="6">
        <v>10384</v>
      </c>
      <c r="F561" s="3" t="s">
        <v>456</v>
      </c>
      <c r="G561" s="6">
        <v>1</v>
      </c>
      <c r="H561" s="3" t="s">
        <v>457</v>
      </c>
      <c r="I561" s="23">
        <v>2500</v>
      </c>
      <c r="J561" s="3" t="s">
        <v>3</v>
      </c>
      <c r="K561" s="3" t="s">
        <v>187</v>
      </c>
      <c r="L561" s="3" t="s">
        <v>903</v>
      </c>
      <c r="M561" s="3"/>
    </row>
    <row r="562" spans="1:20" s="4" customFormat="1" ht="108" x14ac:dyDescent="0.55000000000000004">
      <c r="A562" s="7" t="s">
        <v>665</v>
      </c>
      <c r="B562" s="7" t="s">
        <v>665</v>
      </c>
      <c r="C562" s="8">
        <v>1030202</v>
      </c>
      <c r="D562" s="8"/>
      <c r="E562" s="9">
        <v>10586</v>
      </c>
      <c r="F562" s="8" t="s">
        <v>562</v>
      </c>
      <c r="G562" s="12"/>
      <c r="H562" s="8"/>
      <c r="I562" s="22">
        <v>7000</v>
      </c>
      <c r="J562" s="8"/>
      <c r="K562" s="8"/>
      <c r="L562" s="8" t="s">
        <v>903</v>
      </c>
      <c r="M562" s="8" t="s">
        <v>897</v>
      </c>
      <c r="N562" s="10"/>
      <c r="O562" s="10"/>
      <c r="P562" s="10"/>
      <c r="Q562" s="10"/>
      <c r="R562" s="10"/>
      <c r="S562" s="10"/>
      <c r="T562" s="10"/>
    </row>
    <row r="563" spans="1:20" s="10" customFormat="1" ht="108" x14ac:dyDescent="0.55000000000000004">
      <c r="A563" s="5" t="s">
        <v>665</v>
      </c>
      <c r="B563" s="5" t="s">
        <v>665</v>
      </c>
      <c r="C563" s="3">
        <v>1030202</v>
      </c>
      <c r="D563" s="3"/>
      <c r="E563" s="6">
        <v>10586</v>
      </c>
      <c r="F563" s="3" t="s">
        <v>562</v>
      </c>
      <c r="G563" s="6">
        <v>1</v>
      </c>
      <c r="H563" s="3" t="s">
        <v>813</v>
      </c>
      <c r="I563" s="23">
        <v>7000</v>
      </c>
      <c r="J563" s="3" t="s">
        <v>3</v>
      </c>
      <c r="K563" s="3" t="s">
        <v>99</v>
      </c>
      <c r="L563" s="3" t="s">
        <v>903</v>
      </c>
      <c r="M563" s="3"/>
    </row>
    <row r="564" spans="1:20" s="4" customFormat="1" ht="108" x14ac:dyDescent="0.55000000000000004">
      <c r="A564" s="7" t="s">
        <v>665</v>
      </c>
      <c r="B564" s="7" t="s">
        <v>665</v>
      </c>
      <c r="C564" s="8">
        <v>1030299</v>
      </c>
      <c r="D564" s="8"/>
      <c r="E564" s="9">
        <v>10588</v>
      </c>
      <c r="F564" s="8" t="s">
        <v>563</v>
      </c>
      <c r="G564" s="12"/>
      <c r="H564" s="8"/>
      <c r="I564" s="22">
        <v>5000</v>
      </c>
      <c r="J564" s="8"/>
      <c r="K564" s="17"/>
      <c r="L564" s="8" t="s">
        <v>903</v>
      </c>
      <c r="M564" s="8" t="s">
        <v>897</v>
      </c>
      <c r="N564" s="10"/>
      <c r="O564" s="10"/>
      <c r="P564" s="10"/>
      <c r="Q564" s="10"/>
      <c r="R564" s="10"/>
      <c r="S564" s="10"/>
      <c r="T564" s="10"/>
    </row>
    <row r="565" spans="1:20" s="10" customFormat="1" ht="108" x14ac:dyDescent="0.55000000000000004">
      <c r="A565" s="5" t="s">
        <v>665</v>
      </c>
      <c r="B565" s="5" t="s">
        <v>665</v>
      </c>
      <c r="C565" s="3">
        <v>1030299</v>
      </c>
      <c r="D565" s="3"/>
      <c r="E565" s="6">
        <v>10588</v>
      </c>
      <c r="F565" s="3" t="s">
        <v>563</v>
      </c>
      <c r="G565" s="6">
        <v>1</v>
      </c>
      <c r="H565" s="3" t="s">
        <v>564</v>
      </c>
      <c r="I565" s="23">
        <v>5000</v>
      </c>
      <c r="J565" s="3" t="s">
        <v>3</v>
      </c>
      <c r="K565" s="3" t="s">
        <v>99</v>
      </c>
      <c r="L565" s="3" t="s">
        <v>903</v>
      </c>
      <c r="M565" s="3"/>
    </row>
    <row r="566" spans="1:20" s="4" customFormat="1" ht="108" x14ac:dyDescent="0.55000000000000004">
      <c r="A566" s="7" t="s">
        <v>665</v>
      </c>
      <c r="B566" s="7" t="s">
        <v>665</v>
      </c>
      <c r="C566" s="8">
        <v>1040102</v>
      </c>
      <c r="D566" s="8"/>
      <c r="E566" s="9">
        <v>10589</v>
      </c>
      <c r="F566" s="8" t="s">
        <v>565</v>
      </c>
      <c r="G566" s="12"/>
      <c r="H566" s="8"/>
      <c r="I566" s="22">
        <v>9600</v>
      </c>
      <c r="J566" s="8"/>
      <c r="K566" s="8"/>
      <c r="L566" s="8" t="s">
        <v>903</v>
      </c>
      <c r="M566" s="8" t="s">
        <v>897</v>
      </c>
      <c r="N566" s="10"/>
      <c r="O566" s="10"/>
      <c r="P566" s="10"/>
      <c r="Q566" s="10"/>
      <c r="R566" s="10"/>
      <c r="S566" s="10"/>
      <c r="T566" s="10"/>
    </row>
    <row r="567" spans="1:20" s="10" customFormat="1" ht="108" x14ac:dyDescent="0.55000000000000004">
      <c r="A567" s="5" t="s">
        <v>665</v>
      </c>
      <c r="B567" s="5" t="s">
        <v>665</v>
      </c>
      <c r="C567" s="3">
        <v>1040102</v>
      </c>
      <c r="D567" s="3"/>
      <c r="E567" s="6">
        <v>10589</v>
      </c>
      <c r="F567" s="3" t="s">
        <v>565</v>
      </c>
      <c r="G567" s="6">
        <v>1</v>
      </c>
      <c r="H567" s="3" t="s">
        <v>566</v>
      </c>
      <c r="I567" s="23">
        <v>9600</v>
      </c>
      <c r="J567" s="3" t="s">
        <v>3</v>
      </c>
      <c r="K567" s="3" t="s">
        <v>99</v>
      </c>
      <c r="L567" s="3" t="s">
        <v>903</v>
      </c>
      <c r="M567" s="3"/>
    </row>
    <row r="568" spans="1:20" s="4" customFormat="1" ht="108" x14ac:dyDescent="0.55000000000000004">
      <c r="A568" s="7" t="s">
        <v>665</v>
      </c>
      <c r="B568" s="7" t="s">
        <v>665</v>
      </c>
      <c r="C568" s="8">
        <v>1040102</v>
      </c>
      <c r="D568" s="8"/>
      <c r="E568" s="9">
        <v>10589</v>
      </c>
      <c r="F568" s="8" t="s">
        <v>565</v>
      </c>
      <c r="G568" s="12"/>
      <c r="H568" s="8"/>
      <c r="I568" s="22">
        <v>1500</v>
      </c>
      <c r="J568" s="8"/>
      <c r="K568" s="8"/>
      <c r="L568" s="8" t="s">
        <v>903</v>
      </c>
      <c r="M568" s="8" t="s">
        <v>888</v>
      </c>
      <c r="N568" s="26" t="s">
        <v>943</v>
      </c>
      <c r="O568" s="10"/>
      <c r="P568" s="10"/>
      <c r="Q568" s="10"/>
      <c r="R568" s="10"/>
      <c r="S568" s="10"/>
      <c r="T568" s="10"/>
    </row>
    <row r="569" spans="1:20" s="10" customFormat="1" ht="108" x14ac:dyDescent="0.55000000000000004">
      <c r="A569" s="5" t="s">
        <v>665</v>
      </c>
      <c r="B569" s="5" t="s">
        <v>665</v>
      </c>
      <c r="C569" s="3">
        <v>1040102</v>
      </c>
      <c r="D569" s="3"/>
      <c r="E569" s="6">
        <v>10589</v>
      </c>
      <c r="F569" s="3" t="s">
        <v>565</v>
      </c>
      <c r="G569" s="6">
        <v>1</v>
      </c>
      <c r="H569" s="3" t="s">
        <v>944</v>
      </c>
      <c r="I569" s="23">
        <v>1500</v>
      </c>
      <c r="J569" s="5" t="s">
        <v>769</v>
      </c>
      <c r="K569" s="3" t="s">
        <v>99</v>
      </c>
      <c r="L569" s="3" t="s">
        <v>903</v>
      </c>
      <c r="M569" s="3"/>
      <c r="N569" s="28" t="s">
        <v>943</v>
      </c>
    </row>
    <row r="570" spans="1:20" s="4" customFormat="1" ht="108" x14ac:dyDescent="0.55000000000000004">
      <c r="A570" s="7" t="s">
        <v>665</v>
      </c>
      <c r="B570" s="7" t="s">
        <v>665</v>
      </c>
      <c r="C570" s="8">
        <v>1030102</v>
      </c>
      <c r="D570" s="8"/>
      <c r="E570" s="9">
        <v>10623</v>
      </c>
      <c r="F570" s="8" t="s">
        <v>683</v>
      </c>
      <c r="G570" s="12"/>
      <c r="H570" s="8"/>
      <c r="I570" s="22">
        <v>2000</v>
      </c>
      <c r="J570" s="8"/>
      <c r="K570" s="8"/>
      <c r="L570" s="8" t="s">
        <v>903</v>
      </c>
      <c r="M570" s="8" t="s">
        <v>897</v>
      </c>
      <c r="N570" s="10"/>
      <c r="O570" s="10"/>
      <c r="P570" s="10"/>
      <c r="Q570" s="10"/>
      <c r="R570" s="10"/>
      <c r="S570" s="10"/>
      <c r="T570" s="10"/>
    </row>
    <row r="571" spans="1:20" s="10" customFormat="1" ht="108" x14ac:dyDescent="0.55000000000000004">
      <c r="A571" s="5" t="s">
        <v>665</v>
      </c>
      <c r="B571" s="5" t="s">
        <v>665</v>
      </c>
      <c r="C571" s="3">
        <v>1030102</v>
      </c>
      <c r="D571" s="3"/>
      <c r="E571" s="6">
        <v>10623</v>
      </c>
      <c r="F571" s="3" t="s">
        <v>683</v>
      </c>
      <c r="G571" s="6">
        <v>1</v>
      </c>
      <c r="H571" s="3" t="s">
        <v>684</v>
      </c>
      <c r="I571" s="23">
        <v>2000</v>
      </c>
      <c r="J571" s="3" t="s">
        <v>3</v>
      </c>
      <c r="K571" s="3" t="s">
        <v>99</v>
      </c>
      <c r="L571" s="3" t="s">
        <v>903</v>
      </c>
      <c r="M571" s="3"/>
    </row>
    <row r="572" spans="1:20" s="4" customFormat="1" ht="108" x14ac:dyDescent="0.55000000000000004">
      <c r="A572" s="7" t="s">
        <v>665</v>
      </c>
      <c r="B572" s="7" t="s">
        <v>665</v>
      </c>
      <c r="C572" s="8">
        <v>1040102</v>
      </c>
      <c r="D572" s="8"/>
      <c r="E572" s="9">
        <v>10639</v>
      </c>
      <c r="F572" s="8" t="s">
        <v>845</v>
      </c>
      <c r="G572" s="12"/>
      <c r="H572" s="8"/>
      <c r="I572" s="22">
        <v>10000</v>
      </c>
      <c r="J572" s="8"/>
      <c r="K572" s="8"/>
      <c r="L572" s="8" t="s">
        <v>903</v>
      </c>
      <c r="M572" s="8" t="s">
        <v>897</v>
      </c>
      <c r="N572" s="10"/>
      <c r="O572" s="10"/>
      <c r="P572" s="10"/>
      <c r="Q572" s="10"/>
      <c r="R572" s="10"/>
      <c r="S572" s="10"/>
      <c r="T572" s="10"/>
    </row>
    <row r="573" spans="1:20" s="10" customFormat="1" ht="108" x14ac:dyDescent="0.55000000000000004">
      <c r="A573" s="5" t="s">
        <v>665</v>
      </c>
      <c r="B573" s="5" t="s">
        <v>665</v>
      </c>
      <c r="C573" s="3">
        <v>1040102</v>
      </c>
      <c r="D573" s="3"/>
      <c r="E573" s="6">
        <v>10639</v>
      </c>
      <c r="F573" s="3" t="s">
        <v>845</v>
      </c>
      <c r="G573" s="6">
        <v>1</v>
      </c>
      <c r="H573" s="3" t="s">
        <v>846</v>
      </c>
      <c r="I573" s="23">
        <v>10000</v>
      </c>
      <c r="J573" s="3" t="s">
        <v>3</v>
      </c>
      <c r="K573" s="3" t="s">
        <v>691</v>
      </c>
      <c r="L573" s="3" t="s">
        <v>903</v>
      </c>
      <c r="M573" s="3"/>
    </row>
    <row r="574" spans="1:20" s="4" customFormat="1" ht="108" x14ac:dyDescent="0.55000000000000004">
      <c r="A574" s="7" t="s">
        <v>665</v>
      </c>
      <c r="B574" s="7" t="s">
        <v>665</v>
      </c>
      <c r="C574" s="8">
        <v>1030202</v>
      </c>
      <c r="D574" s="8"/>
      <c r="E574" s="9">
        <v>10640</v>
      </c>
      <c r="F574" s="8" t="s">
        <v>847</v>
      </c>
      <c r="G574" s="12"/>
      <c r="H574" s="8"/>
      <c r="I574" s="22">
        <v>4000</v>
      </c>
      <c r="J574" s="8"/>
      <c r="K574" s="8"/>
      <c r="L574" s="8" t="s">
        <v>903</v>
      </c>
      <c r="M574" s="8" t="s">
        <v>897</v>
      </c>
      <c r="N574" s="10"/>
      <c r="O574" s="10"/>
      <c r="P574" s="10"/>
      <c r="Q574" s="10"/>
      <c r="R574" s="10"/>
      <c r="S574" s="10"/>
      <c r="T574" s="10"/>
    </row>
    <row r="575" spans="1:20" s="10" customFormat="1" ht="108" x14ac:dyDescent="0.55000000000000004">
      <c r="A575" s="5" t="s">
        <v>665</v>
      </c>
      <c r="B575" s="5" t="s">
        <v>665</v>
      </c>
      <c r="C575" s="3">
        <v>1030202</v>
      </c>
      <c r="D575" s="3"/>
      <c r="E575" s="6">
        <v>10640</v>
      </c>
      <c r="F575" s="3" t="s">
        <v>847</v>
      </c>
      <c r="G575" s="6">
        <v>1</v>
      </c>
      <c r="H575" s="3" t="s">
        <v>848</v>
      </c>
      <c r="I575" s="23">
        <v>4000</v>
      </c>
      <c r="J575" s="3" t="s">
        <v>3</v>
      </c>
      <c r="K575" s="3" t="s">
        <v>691</v>
      </c>
      <c r="L575" s="3" t="s">
        <v>903</v>
      </c>
      <c r="M575" s="3"/>
    </row>
    <row r="576" spans="1:20" s="4" customFormat="1" ht="108" x14ac:dyDescent="0.55000000000000004">
      <c r="A576" s="7" t="s">
        <v>665</v>
      </c>
      <c r="B576" s="7" t="s">
        <v>665</v>
      </c>
      <c r="C576" s="8">
        <v>1030211</v>
      </c>
      <c r="D576" s="8"/>
      <c r="E576" s="9">
        <v>10641</v>
      </c>
      <c r="F576" s="8" t="s">
        <v>849</v>
      </c>
      <c r="G576" s="12"/>
      <c r="H576" s="8"/>
      <c r="I576" s="22">
        <v>3000</v>
      </c>
      <c r="J576" s="8"/>
      <c r="K576" s="8"/>
      <c r="L576" s="8" t="s">
        <v>903</v>
      </c>
      <c r="M576" s="8" t="s">
        <v>897</v>
      </c>
      <c r="N576" s="10"/>
      <c r="O576" s="10"/>
      <c r="P576" s="10"/>
      <c r="Q576" s="10"/>
      <c r="R576" s="10"/>
      <c r="S576" s="10"/>
      <c r="T576" s="10"/>
    </row>
    <row r="577" spans="1:20" s="10" customFormat="1" ht="108" x14ac:dyDescent="0.55000000000000004">
      <c r="A577" s="5" t="s">
        <v>665</v>
      </c>
      <c r="B577" s="5" t="s">
        <v>665</v>
      </c>
      <c r="C577" s="3">
        <v>1030211</v>
      </c>
      <c r="D577" s="3"/>
      <c r="E577" s="6">
        <v>10641</v>
      </c>
      <c r="F577" s="3" t="s">
        <v>849</v>
      </c>
      <c r="G577" s="6">
        <v>1</v>
      </c>
      <c r="H577" s="3" t="s">
        <v>850</v>
      </c>
      <c r="I577" s="23">
        <v>3000</v>
      </c>
      <c r="J577" s="3" t="s">
        <v>3</v>
      </c>
      <c r="K577" s="3" t="s">
        <v>691</v>
      </c>
      <c r="L577" s="3" t="s">
        <v>903</v>
      </c>
      <c r="M577" s="3"/>
    </row>
    <row r="578" spans="1:20" s="4" customFormat="1" ht="108" x14ac:dyDescent="0.55000000000000004">
      <c r="A578" s="7" t="s">
        <v>665</v>
      </c>
      <c r="B578" s="7" t="s">
        <v>665</v>
      </c>
      <c r="C578" s="8">
        <v>1030299</v>
      </c>
      <c r="D578" s="8"/>
      <c r="E578" s="9">
        <v>10642</v>
      </c>
      <c r="F578" s="8" t="s">
        <v>851</v>
      </c>
      <c r="G578" s="12"/>
      <c r="H578" s="8"/>
      <c r="I578" s="22">
        <v>8000</v>
      </c>
      <c r="J578" s="8"/>
      <c r="K578" s="8"/>
      <c r="L578" s="8" t="s">
        <v>903</v>
      </c>
      <c r="M578" s="8" t="s">
        <v>897</v>
      </c>
      <c r="N578" s="10"/>
      <c r="O578" s="10"/>
      <c r="P578" s="10"/>
      <c r="Q578" s="10"/>
      <c r="R578" s="10"/>
      <c r="S578" s="10"/>
      <c r="T578" s="10"/>
    </row>
    <row r="579" spans="1:20" s="10" customFormat="1" ht="108" x14ac:dyDescent="0.55000000000000004">
      <c r="A579" s="5" t="s">
        <v>665</v>
      </c>
      <c r="B579" s="5" t="s">
        <v>665</v>
      </c>
      <c r="C579" s="3">
        <v>1030299</v>
      </c>
      <c r="D579" s="3"/>
      <c r="E579" s="6">
        <v>10642</v>
      </c>
      <c r="F579" s="3" t="s">
        <v>851</v>
      </c>
      <c r="G579" s="6">
        <v>1</v>
      </c>
      <c r="H579" s="3" t="s">
        <v>852</v>
      </c>
      <c r="I579" s="23">
        <v>8000</v>
      </c>
      <c r="J579" s="3" t="s">
        <v>3</v>
      </c>
      <c r="K579" s="3" t="s">
        <v>691</v>
      </c>
      <c r="L579" s="3" t="s">
        <v>903</v>
      </c>
      <c r="M579" s="3"/>
    </row>
    <row r="580" spans="1:20" s="4" customFormat="1" ht="69.75" customHeight="1" x14ac:dyDescent="0.55000000000000004">
      <c r="A580" s="7" t="s">
        <v>665</v>
      </c>
      <c r="B580" s="7" t="s">
        <v>324</v>
      </c>
      <c r="C580" s="8">
        <v>1030299</v>
      </c>
      <c r="D580" s="8"/>
      <c r="E580" s="9">
        <v>10072</v>
      </c>
      <c r="F580" s="8" t="s">
        <v>75</v>
      </c>
      <c r="G580" s="12"/>
      <c r="H580" s="8"/>
      <c r="I580" s="22">
        <v>600</v>
      </c>
      <c r="J580" s="8"/>
      <c r="K580" s="8"/>
      <c r="L580" s="8" t="s">
        <v>913</v>
      </c>
      <c r="M580" s="8" t="s">
        <v>897</v>
      </c>
      <c r="N580" s="10"/>
      <c r="O580" s="10"/>
      <c r="P580" s="10"/>
      <c r="Q580" s="10"/>
      <c r="R580" s="10"/>
      <c r="S580" s="10"/>
      <c r="T580" s="10"/>
    </row>
    <row r="581" spans="1:20" s="10" customFormat="1" ht="72" x14ac:dyDescent="0.55000000000000004">
      <c r="A581" s="5" t="s">
        <v>665</v>
      </c>
      <c r="B581" s="5" t="s">
        <v>324</v>
      </c>
      <c r="C581" s="3">
        <v>1030299</v>
      </c>
      <c r="D581" s="3"/>
      <c r="E581" s="6">
        <v>10072</v>
      </c>
      <c r="F581" s="3" t="s">
        <v>75</v>
      </c>
      <c r="G581" s="6">
        <v>1</v>
      </c>
      <c r="H581" s="3" t="s">
        <v>76</v>
      </c>
      <c r="I581" s="23">
        <v>600</v>
      </c>
      <c r="J581" s="3" t="s">
        <v>3</v>
      </c>
      <c r="K581" s="3" t="s">
        <v>77</v>
      </c>
      <c r="L581" s="3" t="s">
        <v>913</v>
      </c>
      <c r="M581" s="3"/>
    </row>
    <row r="582" spans="1:20" s="4" customFormat="1" ht="69.75" customHeight="1" x14ac:dyDescent="0.55000000000000004">
      <c r="A582" s="7" t="s">
        <v>665</v>
      </c>
      <c r="B582" s="7" t="s">
        <v>324</v>
      </c>
      <c r="C582" s="8">
        <v>1030299</v>
      </c>
      <c r="D582" s="8"/>
      <c r="E582" s="9">
        <v>10072</v>
      </c>
      <c r="F582" s="8" t="s">
        <v>75</v>
      </c>
      <c r="G582" s="12"/>
      <c r="H582" s="8"/>
      <c r="I582" s="22">
        <v>1687.69</v>
      </c>
      <c r="J582" s="8"/>
      <c r="K582" s="8"/>
      <c r="L582" s="8" t="s">
        <v>913</v>
      </c>
      <c r="M582" s="8" t="s">
        <v>917</v>
      </c>
      <c r="N582" s="26" t="s">
        <v>931</v>
      </c>
      <c r="O582" s="26" t="s">
        <v>930</v>
      </c>
      <c r="P582" s="10"/>
      <c r="Q582" s="10"/>
      <c r="R582" s="10"/>
      <c r="S582" s="10"/>
      <c r="T582" s="10"/>
    </row>
    <row r="583" spans="1:20" s="10" customFormat="1" ht="72" x14ac:dyDescent="0.55000000000000004">
      <c r="A583" s="5" t="s">
        <v>665</v>
      </c>
      <c r="B583" s="5" t="s">
        <v>324</v>
      </c>
      <c r="C583" s="3">
        <v>1030299</v>
      </c>
      <c r="D583" s="3"/>
      <c r="E583" s="6">
        <v>10072</v>
      </c>
      <c r="F583" s="3" t="s">
        <v>75</v>
      </c>
      <c r="G583" s="6">
        <v>1</v>
      </c>
      <c r="H583" s="3" t="s">
        <v>76</v>
      </c>
      <c r="I583" s="23">
        <v>1687.69</v>
      </c>
      <c r="J583" s="3" t="s">
        <v>3</v>
      </c>
      <c r="K583" s="3" t="s">
        <v>77</v>
      </c>
      <c r="L583" s="3" t="s">
        <v>913</v>
      </c>
      <c r="M583" s="3"/>
      <c r="N583" s="28" t="s">
        <v>931</v>
      </c>
      <c r="O583" s="28" t="s">
        <v>930</v>
      </c>
    </row>
    <row r="584" spans="1:20" s="4" customFormat="1" x14ac:dyDescent="0.55000000000000004">
      <c r="A584" s="7" t="s">
        <v>665</v>
      </c>
      <c r="B584" s="7" t="s">
        <v>324</v>
      </c>
      <c r="C584" s="8">
        <v>1030211</v>
      </c>
      <c r="D584" s="8"/>
      <c r="E584" s="9">
        <v>10074</v>
      </c>
      <c r="F584" s="8" t="s">
        <v>713</v>
      </c>
      <c r="G584" s="12"/>
      <c r="H584" s="8"/>
      <c r="I584" s="22">
        <v>500</v>
      </c>
      <c r="J584" s="8"/>
      <c r="K584" s="8"/>
      <c r="L584" s="8" t="s">
        <v>913</v>
      </c>
      <c r="M584" s="8" t="s">
        <v>897</v>
      </c>
      <c r="N584" s="10"/>
      <c r="O584" s="10"/>
      <c r="P584" s="10"/>
      <c r="Q584" s="10"/>
      <c r="R584" s="10"/>
      <c r="S584" s="10"/>
      <c r="T584" s="10"/>
    </row>
    <row r="585" spans="1:20" s="10" customFormat="1" ht="72" x14ac:dyDescent="0.55000000000000004">
      <c r="A585" s="5" t="s">
        <v>665</v>
      </c>
      <c r="B585" s="5" t="s">
        <v>324</v>
      </c>
      <c r="C585" s="3">
        <v>1030211</v>
      </c>
      <c r="D585" s="3"/>
      <c r="E585" s="6">
        <v>10074</v>
      </c>
      <c r="F585" s="3" t="s">
        <v>713</v>
      </c>
      <c r="G585" s="6">
        <v>1</v>
      </c>
      <c r="H585" s="3" t="s">
        <v>714</v>
      </c>
      <c r="I585" s="23">
        <v>500</v>
      </c>
      <c r="J585" s="3" t="s">
        <v>3</v>
      </c>
      <c r="K585" s="3" t="s">
        <v>77</v>
      </c>
      <c r="L585" s="3" t="s">
        <v>913</v>
      </c>
      <c r="M585" s="3"/>
    </row>
    <row r="586" spans="1:20" s="4" customFormat="1" x14ac:dyDescent="0.55000000000000004">
      <c r="A586" s="7" t="s">
        <v>665</v>
      </c>
      <c r="B586" s="7" t="s">
        <v>324</v>
      </c>
      <c r="C586" s="8">
        <v>1030211</v>
      </c>
      <c r="D586" s="8"/>
      <c r="E586" s="9">
        <v>10075</v>
      </c>
      <c r="F586" s="8" t="s">
        <v>78</v>
      </c>
      <c r="G586" s="12"/>
      <c r="H586" s="8"/>
      <c r="I586" s="22">
        <v>1500</v>
      </c>
      <c r="J586" s="8"/>
      <c r="K586" s="8"/>
      <c r="L586" s="8" t="s">
        <v>913</v>
      </c>
      <c r="M586" s="8" t="s">
        <v>897</v>
      </c>
      <c r="N586" s="10"/>
      <c r="O586" s="10"/>
      <c r="P586" s="10"/>
      <c r="Q586" s="10"/>
      <c r="R586" s="10"/>
      <c r="S586" s="10"/>
      <c r="T586" s="10"/>
    </row>
    <row r="587" spans="1:20" s="10" customFormat="1" ht="72" x14ac:dyDescent="0.55000000000000004">
      <c r="A587" s="5" t="s">
        <v>665</v>
      </c>
      <c r="B587" s="5" t="s">
        <v>324</v>
      </c>
      <c r="C587" s="3">
        <v>1030211</v>
      </c>
      <c r="D587" s="3"/>
      <c r="E587" s="6">
        <v>10075</v>
      </c>
      <c r="F587" s="3" t="s">
        <v>78</v>
      </c>
      <c r="G587" s="6">
        <v>1</v>
      </c>
      <c r="H587" s="3" t="s">
        <v>79</v>
      </c>
      <c r="I587" s="23">
        <v>1500</v>
      </c>
      <c r="J587" s="3" t="s">
        <v>3</v>
      </c>
      <c r="K587" s="3" t="s">
        <v>77</v>
      </c>
      <c r="L587" s="3" t="s">
        <v>913</v>
      </c>
      <c r="M587" s="3"/>
    </row>
    <row r="588" spans="1:20" s="4" customFormat="1" x14ac:dyDescent="0.55000000000000004">
      <c r="A588" s="7" t="s">
        <v>665</v>
      </c>
      <c r="B588" s="7" t="s">
        <v>324</v>
      </c>
      <c r="C588" s="8">
        <v>1030211</v>
      </c>
      <c r="D588" s="8"/>
      <c r="E588" s="9">
        <v>10075</v>
      </c>
      <c r="F588" s="8" t="s">
        <v>78</v>
      </c>
      <c r="G588" s="12"/>
      <c r="H588" s="8"/>
      <c r="I588" s="22">
        <v>5175.18</v>
      </c>
      <c r="J588" s="8"/>
      <c r="K588" s="8"/>
      <c r="L588" s="8" t="s">
        <v>913</v>
      </c>
      <c r="M588" s="8" t="s">
        <v>917</v>
      </c>
      <c r="N588" s="26" t="s">
        <v>931</v>
      </c>
      <c r="O588" s="26" t="s">
        <v>930</v>
      </c>
      <c r="P588" s="10"/>
      <c r="Q588" s="10"/>
      <c r="R588" s="10"/>
      <c r="S588" s="10"/>
      <c r="T588" s="10"/>
    </row>
    <row r="589" spans="1:20" s="10" customFormat="1" ht="72" x14ac:dyDescent="0.55000000000000004">
      <c r="A589" s="5" t="s">
        <v>665</v>
      </c>
      <c r="B589" s="5" t="s">
        <v>324</v>
      </c>
      <c r="C589" s="3">
        <v>1030211</v>
      </c>
      <c r="D589" s="3"/>
      <c r="E589" s="6">
        <v>10075</v>
      </c>
      <c r="F589" s="3" t="s">
        <v>78</v>
      </c>
      <c r="G589" s="6">
        <v>1</v>
      </c>
      <c r="H589" s="3" t="s">
        <v>79</v>
      </c>
      <c r="I589" s="23">
        <v>5175.18</v>
      </c>
      <c r="J589" s="3" t="s">
        <v>3</v>
      </c>
      <c r="K589" s="3" t="s">
        <v>77</v>
      </c>
      <c r="L589" s="3" t="s">
        <v>913</v>
      </c>
      <c r="M589" s="3"/>
      <c r="N589" s="28" t="s">
        <v>931</v>
      </c>
      <c r="O589" s="28" t="s">
        <v>930</v>
      </c>
    </row>
    <row r="590" spans="1:20" s="4" customFormat="1" ht="72" x14ac:dyDescent="0.55000000000000004">
      <c r="A590" s="7" t="s">
        <v>665</v>
      </c>
      <c r="B590" s="7" t="s">
        <v>324</v>
      </c>
      <c r="C590" s="8">
        <v>1040102</v>
      </c>
      <c r="D590" s="8"/>
      <c r="E590" s="9">
        <v>10082</v>
      </c>
      <c r="F590" s="8" t="s">
        <v>86</v>
      </c>
      <c r="G590" s="12"/>
      <c r="H590" s="8"/>
      <c r="I590" s="22">
        <v>5000</v>
      </c>
      <c r="J590" s="8"/>
      <c r="K590" s="8"/>
      <c r="L590" s="8" t="s">
        <v>913</v>
      </c>
      <c r="M590" s="8" t="s">
        <v>897</v>
      </c>
      <c r="N590" s="10"/>
      <c r="O590" s="10"/>
      <c r="P590" s="10"/>
      <c r="Q590" s="10"/>
      <c r="R590" s="10"/>
      <c r="S590" s="10"/>
      <c r="T590" s="10"/>
    </row>
    <row r="591" spans="1:20" s="10" customFormat="1" ht="72" x14ac:dyDescent="0.55000000000000004">
      <c r="A591" s="5" t="s">
        <v>665</v>
      </c>
      <c r="B591" s="5" t="s">
        <v>324</v>
      </c>
      <c r="C591" s="3">
        <v>1040102</v>
      </c>
      <c r="D591" s="3"/>
      <c r="E591" s="6">
        <v>10082</v>
      </c>
      <c r="F591" s="3" t="s">
        <v>86</v>
      </c>
      <c r="G591" s="6">
        <v>1</v>
      </c>
      <c r="H591" s="3" t="s">
        <v>87</v>
      </c>
      <c r="I591" s="23">
        <v>5000</v>
      </c>
      <c r="J591" s="3" t="s">
        <v>3</v>
      </c>
      <c r="K591" s="3" t="s">
        <v>77</v>
      </c>
      <c r="L591" s="3" t="s">
        <v>913</v>
      </c>
      <c r="M591" s="3"/>
    </row>
    <row r="592" spans="1:20" s="4" customFormat="1" x14ac:dyDescent="0.55000000000000004">
      <c r="A592" s="7" t="s">
        <v>665</v>
      </c>
      <c r="B592" s="7" t="s">
        <v>324</v>
      </c>
      <c r="C592" s="8">
        <v>1030213</v>
      </c>
      <c r="D592" s="8"/>
      <c r="E592" s="9">
        <v>10394</v>
      </c>
      <c r="F592" s="8" t="s">
        <v>795</v>
      </c>
      <c r="G592" s="12"/>
      <c r="H592" s="8"/>
      <c r="I592" s="22">
        <v>500</v>
      </c>
      <c r="J592" s="8"/>
      <c r="K592" s="8"/>
      <c r="L592" s="8" t="s">
        <v>913</v>
      </c>
      <c r="M592" s="8" t="s">
        <v>897</v>
      </c>
      <c r="N592" s="10"/>
      <c r="O592" s="10"/>
      <c r="P592" s="10"/>
      <c r="Q592" s="10"/>
      <c r="R592" s="10"/>
      <c r="S592" s="10"/>
      <c r="T592" s="10"/>
    </row>
    <row r="593" spans="1:20" s="10" customFormat="1" ht="72" x14ac:dyDescent="0.55000000000000004">
      <c r="A593" s="5" t="s">
        <v>665</v>
      </c>
      <c r="B593" s="5" t="s">
        <v>324</v>
      </c>
      <c r="C593" s="3">
        <v>1030213</v>
      </c>
      <c r="D593" s="3"/>
      <c r="E593" s="6">
        <v>10394</v>
      </c>
      <c r="F593" s="3" t="s">
        <v>795</v>
      </c>
      <c r="G593" s="6">
        <v>1</v>
      </c>
      <c r="H593" s="3" t="s">
        <v>796</v>
      </c>
      <c r="I593" s="23">
        <v>500</v>
      </c>
      <c r="J593" s="3" t="s">
        <v>3</v>
      </c>
      <c r="K593" s="3" t="s">
        <v>77</v>
      </c>
      <c r="L593" s="3" t="s">
        <v>913</v>
      </c>
      <c r="M593" s="3"/>
    </row>
    <row r="594" spans="1:20" s="4" customFormat="1" ht="72" x14ac:dyDescent="0.55000000000000004">
      <c r="A594" s="7" t="s">
        <v>665</v>
      </c>
      <c r="B594" s="7" t="s">
        <v>324</v>
      </c>
      <c r="C594" s="8">
        <v>1040205</v>
      </c>
      <c r="D594" s="8"/>
      <c r="E594" s="9">
        <v>10405</v>
      </c>
      <c r="F594" s="8" t="s">
        <v>475</v>
      </c>
      <c r="G594" s="12"/>
      <c r="H594" s="8"/>
      <c r="I594" s="22">
        <v>5000</v>
      </c>
      <c r="J594" s="8"/>
      <c r="K594" s="8"/>
      <c r="L594" s="8" t="s">
        <v>913</v>
      </c>
      <c r="M594" s="8" t="s">
        <v>897</v>
      </c>
      <c r="N594" s="10"/>
      <c r="O594" s="10"/>
      <c r="P594" s="10"/>
      <c r="Q594" s="10"/>
      <c r="R594" s="10"/>
      <c r="S594" s="10"/>
      <c r="T594" s="10"/>
    </row>
    <row r="595" spans="1:20" s="10" customFormat="1" ht="72" x14ac:dyDescent="0.55000000000000004">
      <c r="A595" s="5" t="s">
        <v>665</v>
      </c>
      <c r="B595" s="5" t="s">
        <v>324</v>
      </c>
      <c r="C595" s="3">
        <v>1040205</v>
      </c>
      <c r="D595" s="3"/>
      <c r="E595" s="6">
        <v>10405</v>
      </c>
      <c r="F595" s="3" t="s">
        <v>475</v>
      </c>
      <c r="G595" s="6">
        <v>1</v>
      </c>
      <c r="H595" s="3" t="s">
        <v>87</v>
      </c>
      <c r="I595" s="23">
        <v>5000</v>
      </c>
      <c r="J595" s="3" t="s">
        <v>3</v>
      </c>
      <c r="K595" s="3" t="s">
        <v>77</v>
      </c>
      <c r="L595" s="3" t="s">
        <v>913</v>
      </c>
      <c r="M595" s="3"/>
    </row>
    <row r="596" spans="1:20" s="4" customFormat="1" ht="72" x14ac:dyDescent="0.55000000000000004">
      <c r="A596" s="7" t="s">
        <v>665</v>
      </c>
      <c r="B596" s="7" t="s">
        <v>324</v>
      </c>
      <c r="C596" s="8">
        <v>1030299</v>
      </c>
      <c r="D596" s="8"/>
      <c r="E596" s="9">
        <v>10568</v>
      </c>
      <c r="F596" s="8" t="s">
        <v>531</v>
      </c>
      <c r="G596" s="12"/>
      <c r="H596" s="8"/>
      <c r="I596" s="22">
        <v>400</v>
      </c>
      <c r="J596" s="8"/>
      <c r="K596" s="8"/>
      <c r="L596" s="8" t="s">
        <v>913</v>
      </c>
      <c r="M596" s="8" t="s">
        <v>897</v>
      </c>
      <c r="N596" s="10"/>
      <c r="O596" s="10"/>
      <c r="P596" s="10"/>
      <c r="Q596" s="10"/>
      <c r="R596" s="10"/>
      <c r="S596" s="10"/>
      <c r="T596" s="10"/>
    </row>
    <row r="597" spans="1:20" s="10" customFormat="1" ht="72" x14ac:dyDescent="0.55000000000000004">
      <c r="A597" s="5" t="s">
        <v>665</v>
      </c>
      <c r="B597" s="5" t="s">
        <v>324</v>
      </c>
      <c r="C597" s="3">
        <v>1030299</v>
      </c>
      <c r="D597" s="3"/>
      <c r="E597" s="6">
        <v>10568</v>
      </c>
      <c r="F597" s="3" t="s">
        <v>531</v>
      </c>
      <c r="G597" s="6">
        <v>1</v>
      </c>
      <c r="H597" s="3" t="s">
        <v>532</v>
      </c>
      <c r="I597" s="23">
        <v>400</v>
      </c>
      <c r="J597" s="3" t="s">
        <v>3</v>
      </c>
      <c r="K597" s="3" t="s">
        <v>77</v>
      </c>
      <c r="L597" s="3" t="s">
        <v>913</v>
      </c>
      <c r="M597" s="3"/>
    </row>
    <row r="598" spans="1:20" s="4" customFormat="1" ht="72" x14ac:dyDescent="0.55000000000000004">
      <c r="A598" s="7" t="s">
        <v>665</v>
      </c>
      <c r="B598" s="7" t="s">
        <v>324</v>
      </c>
      <c r="C598" s="8">
        <v>1030299</v>
      </c>
      <c r="D598" s="8"/>
      <c r="E598" s="9">
        <v>10568</v>
      </c>
      <c r="F598" s="8" t="s">
        <v>531</v>
      </c>
      <c r="G598" s="12"/>
      <c r="H598" s="8"/>
      <c r="I598" s="22">
        <v>100</v>
      </c>
      <c r="J598" s="8"/>
      <c r="K598" s="8"/>
      <c r="L598" s="8" t="s">
        <v>913</v>
      </c>
      <c r="M598" s="8" t="s">
        <v>917</v>
      </c>
      <c r="N598" s="26" t="s">
        <v>931</v>
      </c>
      <c r="O598" s="26" t="s">
        <v>930</v>
      </c>
      <c r="P598" s="10"/>
      <c r="Q598" s="10"/>
      <c r="R598" s="10"/>
      <c r="S598" s="10"/>
      <c r="T598" s="10"/>
    </row>
    <row r="599" spans="1:20" s="10" customFormat="1" ht="72" x14ac:dyDescent="0.55000000000000004">
      <c r="A599" s="5" t="s">
        <v>665</v>
      </c>
      <c r="B599" s="5" t="s">
        <v>324</v>
      </c>
      <c r="C599" s="3">
        <v>1030299</v>
      </c>
      <c r="D599" s="3"/>
      <c r="E599" s="6">
        <v>10568</v>
      </c>
      <c r="F599" s="3" t="s">
        <v>531</v>
      </c>
      <c r="G599" s="6">
        <v>1</v>
      </c>
      <c r="H599" s="3" t="s">
        <v>532</v>
      </c>
      <c r="I599" s="23">
        <v>100</v>
      </c>
      <c r="J599" s="3" t="s">
        <v>3</v>
      </c>
      <c r="K599" s="3" t="s">
        <v>77</v>
      </c>
      <c r="L599" s="3" t="s">
        <v>913</v>
      </c>
      <c r="M599" s="3"/>
      <c r="N599" s="28" t="s">
        <v>931</v>
      </c>
      <c r="O599" s="28" t="s">
        <v>930</v>
      </c>
    </row>
    <row r="600" spans="1:20" s="4" customFormat="1" ht="144" x14ac:dyDescent="0.55000000000000004">
      <c r="A600" s="7" t="s">
        <v>666</v>
      </c>
      <c r="B600" s="7" t="s">
        <v>670</v>
      </c>
      <c r="C600" s="8">
        <v>1040401</v>
      </c>
      <c r="D600" s="8">
        <v>1040401001</v>
      </c>
      <c r="E600" s="9">
        <v>10067</v>
      </c>
      <c r="F600" s="8" t="s">
        <v>67</v>
      </c>
      <c r="G600" s="12"/>
      <c r="H600" s="8"/>
      <c r="I600" s="22">
        <v>62000</v>
      </c>
      <c r="J600" s="8"/>
      <c r="K600" s="8"/>
      <c r="L600" s="8" t="s">
        <v>904</v>
      </c>
      <c r="M600" s="8" t="s">
        <v>897</v>
      </c>
      <c r="N600" s="10"/>
      <c r="O600" s="10"/>
      <c r="P600" s="10"/>
      <c r="Q600" s="10"/>
      <c r="R600" s="10"/>
      <c r="S600" s="10"/>
      <c r="T600" s="10"/>
    </row>
    <row r="601" spans="1:20" s="10" customFormat="1" ht="144" x14ac:dyDescent="0.55000000000000004">
      <c r="A601" s="5" t="s">
        <v>666</v>
      </c>
      <c r="B601" s="5" t="s">
        <v>670</v>
      </c>
      <c r="C601" s="3">
        <v>1040401</v>
      </c>
      <c r="D601" s="3">
        <v>1040401001</v>
      </c>
      <c r="E601" s="6">
        <v>10067</v>
      </c>
      <c r="F601" s="3" t="s">
        <v>67</v>
      </c>
      <c r="G601" s="6">
        <v>1</v>
      </c>
      <c r="H601" s="3" t="s">
        <v>710</v>
      </c>
      <c r="I601" s="23">
        <v>62000</v>
      </c>
      <c r="J601" s="3" t="s">
        <v>3</v>
      </c>
      <c r="K601" s="8" t="s">
        <v>690</v>
      </c>
      <c r="L601" s="3" t="s">
        <v>904</v>
      </c>
      <c r="M601" s="3"/>
    </row>
    <row r="602" spans="1:20" s="4" customFormat="1" x14ac:dyDescent="0.55000000000000004">
      <c r="A602" s="7" t="s">
        <v>665</v>
      </c>
      <c r="B602" s="7" t="s">
        <v>665</v>
      </c>
      <c r="C602" s="8">
        <v>1030102</v>
      </c>
      <c r="D602" s="8">
        <v>1030102009</v>
      </c>
      <c r="E602" s="9">
        <v>10092</v>
      </c>
      <c r="F602" s="8" t="s">
        <v>104</v>
      </c>
      <c r="G602" s="12"/>
      <c r="H602" s="8"/>
      <c r="I602" s="22">
        <v>250</v>
      </c>
      <c r="J602" s="8"/>
      <c r="K602" s="8"/>
      <c r="L602" s="8" t="s">
        <v>904</v>
      </c>
      <c r="M602" s="8" t="s">
        <v>897</v>
      </c>
      <c r="N602" s="10"/>
      <c r="O602" s="10"/>
      <c r="P602" s="10"/>
      <c r="Q602" s="10"/>
      <c r="R602" s="10"/>
      <c r="S602" s="10"/>
      <c r="T602" s="10"/>
    </row>
    <row r="603" spans="1:20" s="10" customFormat="1" ht="72" x14ac:dyDescent="0.55000000000000004">
      <c r="A603" s="5" t="s">
        <v>665</v>
      </c>
      <c r="B603" s="5" t="s">
        <v>665</v>
      </c>
      <c r="C603" s="3">
        <v>1030102</v>
      </c>
      <c r="D603" s="3">
        <v>1030102009</v>
      </c>
      <c r="E603" s="6">
        <v>10092</v>
      </c>
      <c r="F603" s="3" t="s">
        <v>104</v>
      </c>
      <c r="G603" s="6">
        <v>1</v>
      </c>
      <c r="H603" s="3" t="s">
        <v>105</v>
      </c>
      <c r="I603" s="23">
        <v>250</v>
      </c>
      <c r="J603" s="3" t="s">
        <v>3</v>
      </c>
      <c r="K603" s="3" t="s">
        <v>106</v>
      </c>
      <c r="L603" s="3" t="s">
        <v>904</v>
      </c>
      <c r="M603" s="3"/>
    </row>
    <row r="604" spans="1:20" s="4" customFormat="1" x14ac:dyDescent="0.55000000000000004">
      <c r="A604" s="7" t="s">
        <v>665</v>
      </c>
      <c r="B604" s="7" t="s">
        <v>665</v>
      </c>
      <c r="C604" s="8">
        <v>1030299</v>
      </c>
      <c r="D604" s="8">
        <v>1030299011</v>
      </c>
      <c r="E604" s="9">
        <v>10093</v>
      </c>
      <c r="F604" s="8" t="s">
        <v>107</v>
      </c>
      <c r="G604" s="12"/>
      <c r="H604" s="8"/>
      <c r="I604" s="22">
        <v>500</v>
      </c>
      <c r="J604" s="8"/>
      <c r="K604" s="8"/>
      <c r="L604" s="8" t="s">
        <v>904</v>
      </c>
      <c r="M604" s="8" t="s">
        <v>897</v>
      </c>
      <c r="N604" s="10"/>
      <c r="O604" s="10"/>
      <c r="P604" s="10"/>
      <c r="Q604" s="10"/>
      <c r="R604" s="10"/>
      <c r="S604" s="10"/>
      <c r="T604" s="10"/>
    </row>
    <row r="605" spans="1:20" s="10" customFormat="1" ht="72" x14ac:dyDescent="0.55000000000000004">
      <c r="A605" s="5" t="s">
        <v>665</v>
      </c>
      <c r="B605" s="5" t="s">
        <v>665</v>
      </c>
      <c r="C605" s="3">
        <v>1030299</v>
      </c>
      <c r="D605" s="3">
        <v>1030299011</v>
      </c>
      <c r="E605" s="6">
        <v>10093</v>
      </c>
      <c r="F605" s="3" t="s">
        <v>107</v>
      </c>
      <c r="G605" s="6">
        <v>1</v>
      </c>
      <c r="H605" s="3" t="s">
        <v>108</v>
      </c>
      <c r="I605" s="23">
        <v>500</v>
      </c>
      <c r="J605" s="3" t="s">
        <v>3</v>
      </c>
      <c r="K605" s="3" t="s">
        <v>106</v>
      </c>
      <c r="L605" s="3" t="s">
        <v>904</v>
      </c>
      <c r="M605" s="3"/>
    </row>
    <row r="606" spans="1:20" s="4" customFormat="1" x14ac:dyDescent="0.55000000000000004">
      <c r="A606" s="7" t="s">
        <v>665</v>
      </c>
      <c r="B606" s="7" t="s">
        <v>665</v>
      </c>
      <c r="C606" s="8">
        <v>1030299</v>
      </c>
      <c r="D606" s="8">
        <v>1030299011</v>
      </c>
      <c r="E606" s="9">
        <v>10094</v>
      </c>
      <c r="F606" s="8" t="s">
        <v>109</v>
      </c>
      <c r="G606" s="12"/>
      <c r="H606" s="8"/>
      <c r="I606" s="22">
        <v>400</v>
      </c>
      <c r="J606" s="8"/>
      <c r="K606" s="8"/>
      <c r="L606" s="8" t="s">
        <v>904</v>
      </c>
      <c r="M606" s="8" t="s">
        <v>897</v>
      </c>
      <c r="N606" s="10"/>
      <c r="O606" s="10"/>
      <c r="P606" s="10"/>
      <c r="Q606" s="10"/>
      <c r="R606" s="10"/>
      <c r="S606" s="10"/>
      <c r="T606" s="10"/>
    </row>
    <row r="607" spans="1:20" s="10" customFormat="1" ht="72" x14ac:dyDescent="0.55000000000000004">
      <c r="A607" s="5" t="s">
        <v>665</v>
      </c>
      <c r="B607" s="5" t="s">
        <v>665</v>
      </c>
      <c r="C607" s="3">
        <v>1030299</v>
      </c>
      <c r="D607" s="3">
        <v>1030299011</v>
      </c>
      <c r="E607" s="6">
        <v>10094</v>
      </c>
      <c r="F607" s="3" t="s">
        <v>109</v>
      </c>
      <c r="G607" s="6">
        <v>1</v>
      </c>
      <c r="H607" s="3" t="s">
        <v>110</v>
      </c>
      <c r="I607" s="23">
        <v>400</v>
      </c>
      <c r="J607" s="3" t="s">
        <v>3</v>
      </c>
      <c r="K607" s="3" t="s">
        <v>111</v>
      </c>
      <c r="L607" s="3" t="s">
        <v>904</v>
      </c>
      <c r="M607" s="3"/>
    </row>
    <row r="608" spans="1:20" s="4" customFormat="1" x14ac:dyDescent="0.55000000000000004">
      <c r="A608" s="7" t="s">
        <v>665</v>
      </c>
      <c r="B608" s="7" t="s">
        <v>665</v>
      </c>
      <c r="C608" s="8">
        <v>1030299</v>
      </c>
      <c r="D608" s="8">
        <v>1030299011</v>
      </c>
      <c r="E608" s="9">
        <v>10095</v>
      </c>
      <c r="F608" s="8" t="s">
        <v>112</v>
      </c>
      <c r="G608" s="12"/>
      <c r="H608" s="8"/>
      <c r="I608" s="22">
        <v>400</v>
      </c>
      <c r="J608" s="8"/>
      <c r="K608" s="8"/>
      <c r="L608" s="8" t="s">
        <v>904</v>
      </c>
      <c r="M608" s="8" t="s">
        <v>897</v>
      </c>
      <c r="N608" s="10"/>
      <c r="O608" s="10"/>
      <c r="P608" s="10"/>
      <c r="Q608" s="10"/>
      <c r="R608" s="10"/>
      <c r="S608" s="10"/>
      <c r="T608" s="10"/>
    </row>
    <row r="609" spans="1:20" s="10" customFormat="1" ht="72" x14ac:dyDescent="0.55000000000000004">
      <c r="A609" s="5" t="s">
        <v>665</v>
      </c>
      <c r="B609" s="5" t="s">
        <v>665</v>
      </c>
      <c r="C609" s="3">
        <v>1030299</v>
      </c>
      <c r="D609" s="3">
        <v>1030299011</v>
      </c>
      <c r="E609" s="6">
        <v>10095</v>
      </c>
      <c r="F609" s="3" t="s">
        <v>112</v>
      </c>
      <c r="G609" s="6">
        <v>1</v>
      </c>
      <c r="H609" s="3" t="s">
        <v>113</v>
      </c>
      <c r="I609" s="23">
        <v>400</v>
      </c>
      <c r="J609" s="3" t="s">
        <v>3</v>
      </c>
      <c r="K609" s="3" t="s">
        <v>111</v>
      </c>
      <c r="L609" s="3" t="s">
        <v>904</v>
      </c>
      <c r="M609" s="3"/>
    </row>
    <row r="610" spans="1:20" s="4" customFormat="1" ht="72" x14ac:dyDescent="0.55000000000000004">
      <c r="A610" s="7" t="s">
        <v>665</v>
      </c>
      <c r="B610" s="7" t="s">
        <v>665</v>
      </c>
      <c r="C610" s="8">
        <v>1030201</v>
      </c>
      <c r="D610" s="8">
        <v>1030201001</v>
      </c>
      <c r="E610" s="9">
        <v>10143</v>
      </c>
      <c r="F610" s="8" t="s">
        <v>160</v>
      </c>
      <c r="G610" s="12"/>
      <c r="H610" s="8"/>
      <c r="I610" s="22">
        <v>56250</v>
      </c>
      <c r="J610" s="8"/>
      <c r="K610" s="8"/>
      <c r="L610" s="8" t="s">
        <v>904</v>
      </c>
      <c r="M610" s="8" t="s">
        <v>897</v>
      </c>
      <c r="N610" s="10"/>
      <c r="O610" s="10"/>
      <c r="P610" s="10"/>
      <c r="Q610" s="10"/>
      <c r="R610" s="10"/>
      <c r="S610" s="10"/>
      <c r="T610" s="10"/>
    </row>
    <row r="611" spans="1:20" s="10" customFormat="1" ht="72" x14ac:dyDescent="0.55000000000000004">
      <c r="A611" s="5" t="s">
        <v>665</v>
      </c>
      <c r="B611" s="5" t="s">
        <v>665</v>
      </c>
      <c r="C611" s="3">
        <v>1030201</v>
      </c>
      <c r="D611" s="3">
        <v>1030201001</v>
      </c>
      <c r="E611" s="6">
        <v>10143</v>
      </c>
      <c r="F611" s="3" t="s">
        <v>160</v>
      </c>
      <c r="G611" s="6">
        <v>1</v>
      </c>
      <c r="H611" s="3" t="s">
        <v>161</v>
      </c>
      <c r="I611" s="23">
        <v>56250</v>
      </c>
      <c r="J611" s="3" t="s">
        <v>3</v>
      </c>
      <c r="K611" s="3" t="s">
        <v>106</v>
      </c>
      <c r="L611" s="3" t="s">
        <v>904</v>
      </c>
      <c r="M611" s="3"/>
    </row>
    <row r="612" spans="1:20" s="4" customFormat="1" ht="72" x14ac:dyDescent="0.55000000000000004">
      <c r="A612" s="7" t="s">
        <v>665</v>
      </c>
      <c r="B612" s="7" t="s">
        <v>665</v>
      </c>
      <c r="C612" s="8">
        <v>1030201</v>
      </c>
      <c r="D612" s="8">
        <v>1030201002</v>
      </c>
      <c r="E612" s="9">
        <v>10144</v>
      </c>
      <c r="F612" s="8" t="s">
        <v>162</v>
      </c>
      <c r="G612" s="12"/>
      <c r="H612" s="8"/>
      <c r="I612" s="22">
        <v>7800</v>
      </c>
      <c r="J612" s="8"/>
      <c r="K612" s="8"/>
      <c r="L612" s="8" t="s">
        <v>904</v>
      </c>
      <c r="M612" s="8" t="s">
        <v>897</v>
      </c>
      <c r="N612" s="10"/>
      <c r="O612" s="10"/>
      <c r="P612" s="10"/>
      <c r="Q612" s="10"/>
      <c r="R612" s="10"/>
      <c r="S612" s="10"/>
      <c r="T612" s="10"/>
    </row>
    <row r="613" spans="1:20" s="10" customFormat="1" ht="72" x14ac:dyDescent="0.55000000000000004">
      <c r="A613" s="5" t="s">
        <v>665</v>
      </c>
      <c r="B613" s="5" t="s">
        <v>665</v>
      </c>
      <c r="C613" s="3">
        <v>1030201</v>
      </c>
      <c r="D613" s="3">
        <v>1030201002</v>
      </c>
      <c r="E613" s="6">
        <v>10144</v>
      </c>
      <c r="F613" s="3" t="s">
        <v>162</v>
      </c>
      <c r="G613" s="6">
        <v>1</v>
      </c>
      <c r="H613" s="3" t="s">
        <v>163</v>
      </c>
      <c r="I613" s="23">
        <v>7800</v>
      </c>
      <c r="J613" s="3" t="s">
        <v>3</v>
      </c>
      <c r="K613" s="3" t="s">
        <v>106</v>
      </c>
      <c r="L613" s="3" t="s">
        <v>904</v>
      </c>
      <c r="M613" s="3"/>
    </row>
    <row r="614" spans="1:20" s="4" customFormat="1" x14ac:dyDescent="0.55000000000000004">
      <c r="A614" s="7" t="s">
        <v>665</v>
      </c>
      <c r="B614" s="7" t="s">
        <v>665</v>
      </c>
      <c r="C614" s="8">
        <v>1030202</v>
      </c>
      <c r="D614" s="8">
        <v>1030202001</v>
      </c>
      <c r="E614" s="9">
        <v>10147</v>
      </c>
      <c r="F614" s="8" t="s">
        <v>166</v>
      </c>
      <c r="G614" s="12"/>
      <c r="H614" s="8"/>
      <c r="I614" s="22">
        <v>4000</v>
      </c>
      <c r="J614" s="8"/>
      <c r="K614" s="8"/>
      <c r="L614" s="8" t="s">
        <v>904</v>
      </c>
      <c r="M614" s="8" t="s">
        <v>897</v>
      </c>
      <c r="N614" s="10"/>
      <c r="O614" s="10"/>
      <c r="P614" s="10"/>
      <c r="Q614" s="10"/>
      <c r="R614" s="10"/>
      <c r="S614" s="10"/>
      <c r="T614" s="10"/>
    </row>
    <row r="615" spans="1:20" s="10" customFormat="1" ht="72" x14ac:dyDescent="0.55000000000000004">
      <c r="A615" s="5" t="s">
        <v>665</v>
      </c>
      <c r="B615" s="5" t="s">
        <v>665</v>
      </c>
      <c r="C615" s="3">
        <v>1030202</v>
      </c>
      <c r="D615" s="3">
        <v>1030202001</v>
      </c>
      <c r="E615" s="6">
        <v>10147</v>
      </c>
      <c r="F615" s="3" t="s">
        <v>166</v>
      </c>
      <c r="G615" s="6">
        <v>1</v>
      </c>
      <c r="H615" s="3" t="s">
        <v>167</v>
      </c>
      <c r="I615" s="23">
        <v>4000</v>
      </c>
      <c r="J615" s="3" t="s">
        <v>3</v>
      </c>
      <c r="K615" s="3" t="s">
        <v>106</v>
      </c>
      <c r="L615" s="3" t="s">
        <v>904</v>
      </c>
      <c r="M615" s="3"/>
    </row>
    <row r="616" spans="1:20" s="4" customFormat="1" ht="72" x14ac:dyDescent="0.55000000000000004">
      <c r="A616" s="7" t="s">
        <v>665</v>
      </c>
      <c r="B616" s="7" t="s">
        <v>665</v>
      </c>
      <c r="C616" s="8">
        <v>1030211</v>
      </c>
      <c r="D616" s="8">
        <v>1030211999</v>
      </c>
      <c r="E616" s="9">
        <v>10149</v>
      </c>
      <c r="F616" s="8" t="s">
        <v>169</v>
      </c>
      <c r="G616" s="12"/>
      <c r="H616" s="8"/>
      <c r="I616" s="22">
        <v>1000</v>
      </c>
      <c r="J616" s="8"/>
      <c r="K616" s="8"/>
      <c r="L616" s="8" t="s">
        <v>904</v>
      </c>
      <c r="M616" s="8" t="s">
        <v>897</v>
      </c>
      <c r="N616" s="10"/>
      <c r="O616" s="10"/>
      <c r="P616" s="10"/>
      <c r="Q616" s="10"/>
      <c r="R616" s="10"/>
      <c r="S616" s="10"/>
      <c r="T616" s="10"/>
    </row>
    <row r="617" spans="1:20" s="10" customFormat="1" ht="72" x14ac:dyDescent="0.55000000000000004">
      <c r="A617" s="5" t="s">
        <v>665</v>
      </c>
      <c r="B617" s="5" t="s">
        <v>665</v>
      </c>
      <c r="C617" s="3">
        <v>1030211</v>
      </c>
      <c r="D617" s="3">
        <v>1030211999</v>
      </c>
      <c r="E617" s="6">
        <v>10149</v>
      </c>
      <c r="F617" s="3" t="s">
        <v>169</v>
      </c>
      <c r="G617" s="6">
        <v>1</v>
      </c>
      <c r="H617" s="3" t="s">
        <v>170</v>
      </c>
      <c r="I617" s="23">
        <v>1000</v>
      </c>
      <c r="J617" s="3" t="s">
        <v>3</v>
      </c>
      <c r="K617" s="3" t="s">
        <v>106</v>
      </c>
      <c r="L617" s="3" t="s">
        <v>904</v>
      </c>
      <c r="M617" s="3"/>
    </row>
    <row r="618" spans="1:20" s="4" customFormat="1" ht="72" x14ac:dyDescent="0.55000000000000004">
      <c r="A618" s="7" t="s">
        <v>665</v>
      </c>
      <c r="B618" s="7" t="s">
        <v>665</v>
      </c>
      <c r="C618" s="8">
        <v>1030201</v>
      </c>
      <c r="D618" s="8">
        <v>1030201001</v>
      </c>
      <c r="E618" s="9">
        <v>10154</v>
      </c>
      <c r="F618" s="8" t="s">
        <v>171</v>
      </c>
      <c r="G618" s="12"/>
      <c r="H618" s="8"/>
      <c r="I618" s="22">
        <v>20223.84</v>
      </c>
      <c r="J618" s="8"/>
      <c r="K618" s="8"/>
      <c r="L618" s="8" t="s">
        <v>904</v>
      </c>
      <c r="M618" s="8" t="s">
        <v>897</v>
      </c>
      <c r="N618" s="10"/>
      <c r="O618" s="10"/>
      <c r="P618" s="10"/>
      <c r="Q618" s="10"/>
      <c r="R618" s="10"/>
      <c r="S618" s="10"/>
      <c r="T618" s="10"/>
    </row>
    <row r="619" spans="1:20" s="10" customFormat="1" ht="72" x14ac:dyDescent="0.55000000000000004">
      <c r="A619" s="5" t="s">
        <v>665</v>
      </c>
      <c r="B619" s="5" t="s">
        <v>665</v>
      </c>
      <c r="C619" s="3">
        <v>1030201</v>
      </c>
      <c r="D619" s="3">
        <v>1030201001</v>
      </c>
      <c r="E619" s="6">
        <v>10154</v>
      </c>
      <c r="F619" s="3" t="s">
        <v>171</v>
      </c>
      <c r="G619" s="6">
        <v>1</v>
      </c>
      <c r="H619" s="3" t="s">
        <v>172</v>
      </c>
      <c r="I619" s="23">
        <v>20223.84</v>
      </c>
      <c r="J619" s="3" t="s">
        <v>3</v>
      </c>
      <c r="K619" s="3" t="s">
        <v>111</v>
      </c>
      <c r="L619" s="3" t="s">
        <v>904</v>
      </c>
      <c r="M619" s="3"/>
    </row>
    <row r="620" spans="1:20" s="4" customFormat="1" x14ac:dyDescent="0.55000000000000004">
      <c r="A620" s="7" t="s">
        <v>665</v>
      </c>
      <c r="B620" s="7" t="s">
        <v>665</v>
      </c>
      <c r="C620" s="8">
        <v>1030201</v>
      </c>
      <c r="D620" s="8">
        <v>1030201001</v>
      </c>
      <c r="E620" s="9">
        <v>10155</v>
      </c>
      <c r="F620" s="8" t="s">
        <v>173</v>
      </c>
      <c r="G620" s="12"/>
      <c r="H620" s="8"/>
      <c r="I620" s="22">
        <v>6000</v>
      </c>
      <c r="J620" s="8"/>
      <c r="K620" s="8"/>
      <c r="L620" s="8" t="s">
        <v>904</v>
      </c>
      <c r="M620" s="8" t="s">
        <v>897</v>
      </c>
      <c r="N620" s="10"/>
      <c r="O620" s="10"/>
      <c r="P620" s="10"/>
      <c r="Q620" s="10"/>
      <c r="R620" s="10"/>
      <c r="S620" s="10"/>
      <c r="T620" s="10"/>
    </row>
    <row r="621" spans="1:20" s="10" customFormat="1" ht="72" x14ac:dyDescent="0.55000000000000004">
      <c r="A621" s="5" t="s">
        <v>665</v>
      </c>
      <c r="B621" s="5" t="s">
        <v>665</v>
      </c>
      <c r="C621" s="3">
        <v>1030201</v>
      </c>
      <c r="D621" s="3">
        <v>1030201001</v>
      </c>
      <c r="E621" s="6">
        <v>10155</v>
      </c>
      <c r="F621" s="3" t="s">
        <v>173</v>
      </c>
      <c r="G621" s="6">
        <v>1</v>
      </c>
      <c r="H621" s="3" t="s">
        <v>174</v>
      </c>
      <c r="I621" s="23">
        <v>6000</v>
      </c>
      <c r="J621" s="3" t="s">
        <v>3</v>
      </c>
      <c r="K621" s="3" t="s">
        <v>111</v>
      </c>
      <c r="L621" s="3" t="s">
        <v>904</v>
      </c>
      <c r="M621" s="3"/>
    </row>
    <row r="622" spans="1:20" s="4" customFormat="1" x14ac:dyDescent="0.55000000000000004">
      <c r="A622" s="7" t="s">
        <v>665</v>
      </c>
      <c r="B622" s="7" t="s">
        <v>665</v>
      </c>
      <c r="C622" s="8">
        <v>1030202</v>
      </c>
      <c r="D622" s="8">
        <v>1030202005</v>
      </c>
      <c r="E622" s="9">
        <v>10160</v>
      </c>
      <c r="F622" s="8" t="s">
        <v>176</v>
      </c>
      <c r="G622" s="12"/>
      <c r="H622" s="8"/>
      <c r="I622" s="22">
        <v>1000</v>
      </c>
      <c r="J622" s="8"/>
      <c r="K622" s="8"/>
      <c r="L622" s="8" t="s">
        <v>904</v>
      </c>
      <c r="M622" s="8" t="s">
        <v>897</v>
      </c>
      <c r="N622" s="10"/>
      <c r="O622" s="10"/>
      <c r="P622" s="10"/>
      <c r="Q622" s="10"/>
      <c r="R622" s="10"/>
      <c r="S622" s="10"/>
      <c r="T622" s="10"/>
    </row>
    <row r="623" spans="1:20" s="10" customFormat="1" ht="72" x14ac:dyDescent="0.55000000000000004">
      <c r="A623" s="5" t="s">
        <v>665</v>
      </c>
      <c r="B623" s="5" t="s">
        <v>665</v>
      </c>
      <c r="C623" s="3">
        <v>1030202</v>
      </c>
      <c r="D623" s="3">
        <v>1030202005</v>
      </c>
      <c r="E623" s="6">
        <v>10160</v>
      </c>
      <c r="F623" s="3" t="s">
        <v>176</v>
      </c>
      <c r="G623" s="6">
        <v>1</v>
      </c>
      <c r="H623" s="3" t="s">
        <v>177</v>
      </c>
      <c r="I623" s="23">
        <v>1000</v>
      </c>
      <c r="J623" s="3" t="s">
        <v>3</v>
      </c>
      <c r="K623" s="3" t="s">
        <v>111</v>
      </c>
      <c r="L623" s="3" t="s">
        <v>904</v>
      </c>
      <c r="M623" s="3"/>
    </row>
    <row r="624" spans="1:20" s="4" customFormat="1" ht="72" x14ac:dyDescent="0.55000000000000004">
      <c r="A624" s="7" t="s">
        <v>665</v>
      </c>
      <c r="B624" s="7" t="s">
        <v>665</v>
      </c>
      <c r="C624" s="8">
        <v>1030211</v>
      </c>
      <c r="D624" s="8">
        <v>1030211999</v>
      </c>
      <c r="E624" s="9">
        <v>10161</v>
      </c>
      <c r="F624" s="8" t="s">
        <v>178</v>
      </c>
      <c r="G624" s="12"/>
      <c r="H624" s="8"/>
      <c r="I624" s="22">
        <v>1500</v>
      </c>
      <c r="J624" s="8"/>
      <c r="K624" s="8"/>
      <c r="L624" s="8" t="s">
        <v>904</v>
      </c>
      <c r="M624" s="8" t="s">
        <v>897</v>
      </c>
      <c r="N624" s="10"/>
      <c r="O624" s="10"/>
      <c r="P624" s="10"/>
      <c r="Q624" s="10"/>
      <c r="R624" s="10"/>
      <c r="S624" s="10"/>
      <c r="T624" s="10"/>
    </row>
    <row r="625" spans="1:20" s="10" customFormat="1" ht="72" x14ac:dyDescent="0.55000000000000004">
      <c r="A625" s="5" t="s">
        <v>665</v>
      </c>
      <c r="B625" s="5" t="s">
        <v>665</v>
      </c>
      <c r="C625" s="3">
        <v>1030211</v>
      </c>
      <c r="D625" s="3">
        <v>1030211999</v>
      </c>
      <c r="E625" s="6">
        <v>10161</v>
      </c>
      <c r="F625" s="3" t="s">
        <v>178</v>
      </c>
      <c r="G625" s="6">
        <v>1</v>
      </c>
      <c r="H625" s="3" t="s">
        <v>179</v>
      </c>
      <c r="I625" s="23">
        <v>1500</v>
      </c>
      <c r="J625" s="3" t="s">
        <v>3</v>
      </c>
      <c r="K625" s="5" t="s">
        <v>111</v>
      </c>
      <c r="L625" s="3" t="s">
        <v>904</v>
      </c>
      <c r="M625" s="3"/>
    </row>
    <row r="626" spans="1:20" s="4" customFormat="1" ht="72" x14ac:dyDescent="0.55000000000000004">
      <c r="A626" s="7" t="s">
        <v>665</v>
      </c>
      <c r="B626" s="7" t="s">
        <v>665</v>
      </c>
      <c r="C626" s="8">
        <v>1030202</v>
      </c>
      <c r="D626" s="8">
        <v>1030202005</v>
      </c>
      <c r="E626" s="9">
        <v>10168</v>
      </c>
      <c r="F626" s="8" t="s">
        <v>182</v>
      </c>
      <c r="G626" s="12"/>
      <c r="H626" s="8"/>
      <c r="I626" s="22">
        <v>1000</v>
      </c>
      <c r="J626" s="8"/>
      <c r="K626" s="8"/>
      <c r="L626" s="8" t="s">
        <v>904</v>
      </c>
      <c r="M626" s="8" t="s">
        <v>897</v>
      </c>
      <c r="N626" s="10"/>
      <c r="O626" s="10"/>
      <c r="P626" s="10"/>
      <c r="Q626" s="10"/>
      <c r="R626" s="10"/>
      <c r="S626" s="10"/>
      <c r="T626" s="10"/>
    </row>
    <row r="627" spans="1:20" s="10" customFormat="1" ht="72" x14ac:dyDescent="0.55000000000000004">
      <c r="A627" s="5" t="s">
        <v>665</v>
      </c>
      <c r="B627" s="5" t="s">
        <v>665</v>
      </c>
      <c r="C627" s="3">
        <v>1030202</v>
      </c>
      <c r="D627" s="3">
        <v>1030202005</v>
      </c>
      <c r="E627" s="6">
        <v>10168</v>
      </c>
      <c r="F627" s="3" t="s">
        <v>182</v>
      </c>
      <c r="G627" s="6">
        <v>1</v>
      </c>
      <c r="H627" s="3" t="s">
        <v>177</v>
      </c>
      <c r="I627" s="23">
        <v>1000</v>
      </c>
      <c r="J627" s="3" t="s">
        <v>3</v>
      </c>
      <c r="K627" s="5" t="s">
        <v>111</v>
      </c>
      <c r="L627" s="3" t="s">
        <v>904</v>
      </c>
      <c r="M627" s="3"/>
    </row>
    <row r="628" spans="1:20" s="4" customFormat="1" ht="72" x14ac:dyDescent="0.55000000000000004">
      <c r="A628" s="7" t="s">
        <v>665</v>
      </c>
      <c r="B628" s="7" t="s">
        <v>665</v>
      </c>
      <c r="C628" s="8">
        <v>1030211</v>
      </c>
      <c r="D628" s="8">
        <v>1030211999</v>
      </c>
      <c r="E628" s="9">
        <v>10169</v>
      </c>
      <c r="F628" s="8" t="s">
        <v>183</v>
      </c>
      <c r="G628" s="12"/>
      <c r="H628" s="8"/>
      <c r="I628" s="22">
        <v>1000</v>
      </c>
      <c r="J628" s="8"/>
      <c r="K628" s="8"/>
      <c r="L628" s="8" t="s">
        <v>904</v>
      </c>
      <c r="M628" s="8" t="s">
        <v>897</v>
      </c>
      <c r="N628" s="10"/>
      <c r="O628" s="10"/>
      <c r="P628" s="10"/>
      <c r="Q628" s="10"/>
      <c r="R628" s="10"/>
      <c r="S628" s="10"/>
      <c r="T628" s="10"/>
    </row>
    <row r="629" spans="1:20" s="10" customFormat="1" ht="72" x14ac:dyDescent="0.55000000000000004">
      <c r="A629" s="5" t="s">
        <v>665</v>
      </c>
      <c r="B629" s="5" t="s">
        <v>665</v>
      </c>
      <c r="C629" s="3">
        <v>1030211</v>
      </c>
      <c r="D629" s="3">
        <v>1030211999</v>
      </c>
      <c r="E629" s="6">
        <v>10169</v>
      </c>
      <c r="F629" s="3" t="s">
        <v>183</v>
      </c>
      <c r="G629" s="6">
        <v>1</v>
      </c>
      <c r="H629" s="3" t="s">
        <v>179</v>
      </c>
      <c r="I629" s="23">
        <v>1000</v>
      </c>
      <c r="J629" s="3" t="s">
        <v>3</v>
      </c>
      <c r="K629" s="3" t="s">
        <v>111</v>
      </c>
      <c r="L629" s="3" t="s">
        <v>904</v>
      </c>
      <c r="M629" s="3"/>
    </row>
    <row r="630" spans="1:20" s="4" customFormat="1" ht="72" x14ac:dyDescent="0.55000000000000004">
      <c r="A630" s="7" t="s">
        <v>665</v>
      </c>
      <c r="B630" s="7" t="s">
        <v>665</v>
      </c>
      <c r="C630" s="8">
        <v>1030202</v>
      </c>
      <c r="D630" s="8">
        <v>1030202001</v>
      </c>
      <c r="E630" s="9">
        <v>10173</v>
      </c>
      <c r="F630" s="8" t="s">
        <v>184</v>
      </c>
      <c r="G630" s="12"/>
      <c r="H630" s="8"/>
      <c r="I630" s="22">
        <v>500</v>
      </c>
      <c r="J630" s="8"/>
      <c r="K630" s="7"/>
      <c r="L630" s="8" t="s">
        <v>904</v>
      </c>
      <c r="M630" s="8" t="s">
        <v>897</v>
      </c>
      <c r="N630" s="10"/>
      <c r="O630" s="10"/>
      <c r="P630" s="10"/>
      <c r="Q630" s="10"/>
      <c r="R630" s="10"/>
      <c r="S630" s="10"/>
      <c r="T630" s="10"/>
    </row>
    <row r="631" spans="1:20" s="10" customFormat="1" ht="72" x14ac:dyDescent="0.55000000000000004">
      <c r="A631" s="5" t="s">
        <v>665</v>
      </c>
      <c r="B631" s="5" t="s">
        <v>665</v>
      </c>
      <c r="C631" s="3">
        <v>1030202</v>
      </c>
      <c r="D631" s="3">
        <v>1030202001</v>
      </c>
      <c r="E631" s="6">
        <v>10173</v>
      </c>
      <c r="F631" s="3" t="s">
        <v>184</v>
      </c>
      <c r="G631" s="6">
        <v>1</v>
      </c>
      <c r="H631" s="3" t="s">
        <v>185</v>
      </c>
      <c r="I631" s="23">
        <v>500</v>
      </c>
      <c r="J631" s="3" t="s">
        <v>3</v>
      </c>
      <c r="K631" s="3" t="s">
        <v>111</v>
      </c>
      <c r="L631" s="3" t="s">
        <v>904</v>
      </c>
      <c r="M631" s="3"/>
    </row>
    <row r="632" spans="1:20" s="4" customFormat="1" x14ac:dyDescent="0.55000000000000004">
      <c r="A632" s="7" t="s">
        <v>665</v>
      </c>
      <c r="B632" s="7" t="s">
        <v>665</v>
      </c>
      <c r="C632" s="8">
        <v>1030211</v>
      </c>
      <c r="D632" s="8">
        <v>1030211001</v>
      </c>
      <c r="E632" s="9">
        <v>10377</v>
      </c>
      <c r="F632" s="8" t="s">
        <v>452</v>
      </c>
      <c r="G632" s="12"/>
      <c r="H632" s="8"/>
      <c r="I632" s="22">
        <v>2000</v>
      </c>
      <c r="J632" s="8"/>
      <c r="K632" s="8"/>
      <c r="L632" s="8" t="s">
        <v>904</v>
      </c>
      <c r="M632" s="8" t="s">
        <v>897</v>
      </c>
      <c r="N632" s="10"/>
      <c r="O632" s="10"/>
      <c r="P632" s="10"/>
      <c r="Q632" s="10"/>
      <c r="R632" s="10"/>
      <c r="S632" s="10"/>
      <c r="T632" s="10"/>
    </row>
    <row r="633" spans="1:20" s="10" customFormat="1" ht="108" x14ac:dyDescent="0.55000000000000004">
      <c r="A633" s="5" t="s">
        <v>665</v>
      </c>
      <c r="B633" s="5" t="s">
        <v>665</v>
      </c>
      <c r="C633" s="3">
        <v>1030211</v>
      </c>
      <c r="D633" s="3">
        <v>1030211001</v>
      </c>
      <c r="E633" s="6">
        <v>10377</v>
      </c>
      <c r="F633" s="3" t="s">
        <v>452</v>
      </c>
      <c r="G633" s="6">
        <v>1</v>
      </c>
      <c r="H633" s="3" t="s">
        <v>453</v>
      </c>
      <c r="I633" s="23">
        <v>2000</v>
      </c>
      <c r="J633" s="3" t="s">
        <v>3</v>
      </c>
      <c r="K633" s="3" t="s">
        <v>111</v>
      </c>
      <c r="L633" s="3" t="s">
        <v>904</v>
      </c>
      <c r="M633" s="3"/>
    </row>
    <row r="634" spans="1:20" s="4" customFormat="1" ht="72" x14ac:dyDescent="0.55000000000000004">
      <c r="A634" s="7" t="s">
        <v>665</v>
      </c>
      <c r="B634" s="7" t="s">
        <v>665</v>
      </c>
      <c r="C634" s="8">
        <v>1040102</v>
      </c>
      <c r="D634" s="8">
        <v>1040102008</v>
      </c>
      <c r="E634" s="9">
        <v>10391</v>
      </c>
      <c r="F634" s="8" t="s">
        <v>461</v>
      </c>
      <c r="G634" s="12"/>
      <c r="H634" s="8"/>
      <c r="I634" s="22">
        <v>5000</v>
      </c>
      <c r="J634" s="8"/>
      <c r="K634" s="8"/>
      <c r="L634" s="8" t="s">
        <v>904</v>
      </c>
      <c r="M634" s="8" t="s">
        <v>897</v>
      </c>
      <c r="N634" s="10"/>
      <c r="O634" s="10"/>
      <c r="P634" s="10"/>
      <c r="Q634" s="10"/>
      <c r="R634" s="10"/>
      <c r="S634" s="10"/>
      <c r="T634" s="10"/>
    </row>
    <row r="635" spans="1:20" s="10" customFormat="1" ht="108" x14ac:dyDescent="0.55000000000000004">
      <c r="A635" s="5" t="s">
        <v>665</v>
      </c>
      <c r="B635" s="5" t="s">
        <v>665</v>
      </c>
      <c r="C635" s="3">
        <v>1040102</v>
      </c>
      <c r="D635" s="3">
        <v>1040102008</v>
      </c>
      <c r="E635" s="6">
        <v>10391</v>
      </c>
      <c r="F635" s="3" t="s">
        <v>461</v>
      </c>
      <c r="G635" s="6">
        <v>1</v>
      </c>
      <c r="H635" s="3" t="s">
        <v>462</v>
      </c>
      <c r="I635" s="23">
        <v>5000</v>
      </c>
      <c r="J635" s="3" t="s">
        <v>3</v>
      </c>
      <c r="K635" s="3" t="s">
        <v>111</v>
      </c>
      <c r="L635" s="3" t="s">
        <v>904</v>
      </c>
      <c r="M635" s="3"/>
    </row>
    <row r="636" spans="1:20" s="4" customFormat="1" ht="72" x14ac:dyDescent="0.55000000000000004">
      <c r="A636" s="7" t="s">
        <v>665</v>
      </c>
      <c r="B636" s="7" t="s">
        <v>665</v>
      </c>
      <c r="C636" s="8">
        <v>1030202</v>
      </c>
      <c r="D636" s="8">
        <v>1030202005</v>
      </c>
      <c r="E636" s="9">
        <v>10393</v>
      </c>
      <c r="F636" s="8" t="s">
        <v>464</v>
      </c>
      <c r="G636" s="12"/>
      <c r="H636" s="8"/>
      <c r="I636" s="22">
        <v>5000</v>
      </c>
      <c r="J636" s="8"/>
      <c r="K636" s="8"/>
      <c r="L636" s="8" t="s">
        <v>904</v>
      </c>
      <c r="M636" s="8" t="s">
        <v>897</v>
      </c>
      <c r="N636" s="10"/>
      <c r="O636" s="10"/>
      <c r="P636" s="10"/>
      <c r="Q636" s="10"/>
      <c r="R636" s="10"/>
      <c r="S636" s="10"/>
      <c r="T636" s="10"/>
    </row>
    <row r="637" spans="1:20" s="10" customFormat="1" ht="72" x14ac:dyDescent="0.55000000000000004">
      <c r="A637" s="5" t="s">
        <v>665</v>
      </c>
      <c r="B637" s="5" t="s">
        <v>665</v>
      </c>
      <c r="C637" s="3">
        <v>1030202</v>
      </c>
      <c r="D637" s="3">
        <v>1030202005</v>
      </c>
      <c r="E637" s="6">
        <v>10393</v>
      </c>
      <c r="F637" s="3" t="s">
        <v>464</v>
      </c>
      <c r="G637" s="6">
        <v>1</v>
      </c>
      <c r="H637" s="3" t="s">
        <v>465</v>
      </c>
      <c r="I637" s="23">
        <v>5000</v>
      </c>
      <c r="J637" s="3" t="s">
        <v>3</v>
      </c>
      <c r="K637" s="3" t="s">
        <v>106</v>
      </c>
      <c r="L637" s="3" t="s">
        <v>904</v>
      </c>
      <c r="M637" s="3"/>
    </row>
    <row r="638" spans="1:20" s="4" customFormat="1" x14ac:dyDescent="0.55000000000000004">
      <c r="A638" s="7" t="s">
        <v>665</v>
      </c>
      <c r="B638" s="7" t="s">
        <v>670</v>
      </c>
      <c r="C638" s="8">
        <v>1030213</v>
      </c>
      <c r="D638" s="8">
        <v>1030213999</v>
      </c>
      <c r="E638" s="9">
        <v>10403</v>
      </c>
      <c r="F638" s="8" t="s">
        <v>472</v>
      </c>
      <c r="G638" s="12"/>
      <c r="H638" s="8"/>
      <c r="I638" s="22">
        <v>2500</v>
      </c>
      <c r="J638" s="8"/>
      <c r="K638" s="8"/>
      <c r="L638" s="8" t="s">
        <v>904</v>
      </c>
      <c r="M638" s="8" t="s">
        <v>897</v>
      </c>
      <c r="N638" s="10"/>
      <c r="O638" s="10"/>
      <c r="P638" s="10"/>
      <c r="Q638" s="10"/>
      <c r="R638" s="10"/>
      <c r="S638" s="10"/>
      <c r="T638" s="10"/>
    </row>
    <row r="639" spans="1:20" s="10" customFormat="1" ht="72" x14ac:dyDescent="0.55000000000000004">
      <c r="A639" s="5" t="s">
        <v>665</v>
      </c>
      <c r="B639" s="5" t="s">
        <v>670</v>
      </c>
      <c r="C639" s="3">
        <v>1030213</v>
      </c>
      <c r="D639" s="3">
        <v>1030213999</v>
      </c>
      <c r="E639" s="6">
        <v>10403</v>
      </c>
      <c r="F639" s="3" t="s">
        <v>472</v>
      </c>
      <c r="G639" s="6">
        <v>1</v>
      </c>
      <c r="H639" s="3" t="s">
        <v>473</v>
      </c>
      <c r="I639" s="23">
        <v>2500</v>
      </c>
      <c r="J639" s="3" t="s">
        <v>3</v>
      </c>
      <c r="K639" s="3" t="s">
        <v>111</v>
      </c>
      <c r="L639" s="3" t="s">
        <v>904</v>
      </c>
      <c r="M639" s="3"/>
    </row>
    <row r="640" spans="1:20" s="4" customFormat="1" x14ac:dyDescent="0.55000000000000004">
      <c r="A640" s="7" t="s">
        <v>665</v>
      </c>
      <c r="B640" s="7" t="s">
        <v>665</v>
      </c>
      <c r="C640" s="8">
        <v>1030214</v>
      </c>
      <c r="D640" s="8">
        <v>1030214999</v>
      </c>
      <c r="E640" s="9">
        <v>10559</v>
      </c>
      <c r="F640" s="8" t="s">
        <v>522</v>
      </c>
      <c r="G640" s="12"/>
      <c r="H640" s="8"/>
      <c r="I640" s="22">
        <v>1000</v>
      </c>
      <c r="J640" s="8"/>
      <c r="K640" s="8"/>
      <c r="L640" s="8" t="s">
        <v>904</v>
      </c>
      <c r="M640" s="8" t="s">
        <v>897</v>
      </c>
      <c r="N640" s="10"/>
      <c r="O640" s="10"/>
      <c r="P640" s="10"/>
      <c r="Q640" s="10"/>
      <c r="R640" s="10"/>
      <c r="S640" s="10"/>
      <c r="T640" s="10"/>
    </row>
    <row r="641" spans="1:20" s="10" customFormat="1" ht="72" x14ac:dyDescent="0.55000000000000004">
      <c r="A641" s="5" t="s">
        <v>665</v>
      </c>
      <c r="B641" s="5" t="s">
        <v>665</v>
      </c>
      <c r="C641" s="3">
        <v>1030214</v>
      </c>
      <c r="D641" s="3">
        <v>1030214999</v>
      </c>
      <c r="E641" s="6">
        <v>10559</v>
      </c>
      <c r="F641" s="3" t="s">
        <v>522</v>
      </c>
      <c r="G641" s="6">
        <v>1</v>
      </c>
      <c r="H641" s="3" t="s">
        <v>523</v>
      </c>
      <c r="I641" s="23">
        <v>1000</v>
      </c>
      <c r="J641" s="3" t="s">
        <v>3</v>
      </c>
      <c r="K641" s="3" t="s">
        <v>106</v>
      </c>
      <c r="L641" s="3" t="s">
        <v>904</v>
      </c>
      <c r="M641" s="3"/>
    </row>
    <row r="642" spans="1:20" s="4" customFormat="1" ht="144" x14ac:dyDescent="0.55000000000000004">
      <c r="A642" s="7" t="s">
        <v>668</v>
      </c>
      <c r="B642" s="7" t="s">
        <v>670</v>
      </c>
      <c r="C642" s="8">
        <v>1030101</v>
      </c>
      <c r="D642" s="8">
        <v>1030101002</v>
      </c>
      <c r="E642" s="9">
        <v>10031</v>
      </c>
      <c r="F642" s="8" t="s">
        <v>704</v>
      </c>
      <c r="G642" s="12"/>
      <c r="H642" s="8"/>
      <c r="I642" s="22">
        <v>1000</v>
      </c>
      <c r="J642" s="8"/>
      <c r="K642" s="8"/>
      <c r="L642" s="8" t="s">
        <v>908</v>
      </c>
      <c r="M642" s="8" t="s">
        <v>897</v>
      </c>
      <c r="N642" s="10"/>
      <c r="O642" s="10"/>
      <c r="P642" s="10"/>
      <c r="Q642" s="10"/>
      <c r="R642" s="10"/>
      <c r="S642" s="10"/>
      <c r="T642" s="10"/>
    </row>
    <row r="643" spans="1:20" s="10" customFormat="1" ht="144" x14ac:dyDescent="0.55000000000000004">
      <c r="A643" s="5" t="s">
        <v>668</v>
      </c>
      <c r="B643" s="5" t="s">
        <v>670</v>
      </c>
      <c r="C643" s="3">
        <v>1030101</v>
      </c>
      <c r="D643" s="3">
        <v>1030101002</v>
      </c>
      <c r="E643" s="6">
        <v>10031</v>
      </c>
      <c r="F643" s="3" t="s">
        <v>704</v>
      </c>
      <c r="G643" s="6">
        <v>1</v>
      </c>
      <c r="H643" s="3" t="s">
        <v>705</v>
      </c>
      <c r="I643" s="23">
        <v>1000</v>
      </c>
      <c r="J643" s="3" t="s">
        <v>3</v>
      </c>
      <c r="K643" s="3" t="s">
        <v>1</v>
      </c>
      <c r="L643" s="3" t="s">
        <v>908</v>
      </c>
      <c r="M643" s="3"/>
    </row>
    <row r="644" spans="1:20" s="4" customFormat="1" ht="144" x14ac:dyDescent="0.55000000000000004">
      <c r="A644" s="7" t="s">
        <v>665</v>
      </c>
      <c r="B644" s="7" t="s">
        <v>671</v>
      </c>
      <c r="C644" s="8">
        <v>1030213</v>
      </c>
      <c r="D644" s="8"/>
      <c r="E644" s="9">
        <v>10135</v>
      </c>
      <c r="F644" s="8" t="s">
        <v>158</v>
      </c>
      <c r="G644" s="12"/>
      <c r="H644" s="8"/>
      <c r="I644" s="22">
        <v>30000</v>
      </c>
      <c r="J644" s="8"/>
      <c r="K644" s="8"/>
      <c r="L644" s="8" t="s">
        <v>908</v>
      </c>
      <c r="M644" s="8" t="s">
        <v>897</v>
      </c>
      <c r="N644" s="10"/>
      <c r="O644" s="10"/>
      <c r="P644" s="10"/>
      <c r="Q644" s="10"/>
      <c r="R644" s="10"/>
      <c r="S644" s="10"/>
      <c r="T644" s="10"/>
    </row>
    <row r="645" spans="1:20" s="10" customFormat="1" ht="144" x14ac:dyDescent="0.55000000000000004">
      <c r="A645" s="5" t="s">
        <v>665</v>
      </c>
      <c r="B645" s="5" t="s">
        <v>671</v>
      </c>
      <c r="C645" s="3">
        <v>1030213</v>
      </c>
      <c r="D645" s="3"/>
      <c r="E645" s="6">
        <v>10135</v>
      </c>
      <c r="F645" s="3" t="s">
        <v>158</v>
      </c>
      <c r="G645" s="6">
        <v>1</v>
      </c>
      <c r="H645" s="3" t="s">
        <v>724</v>
      </c>
      <c r="I645" s="23">
        <v>30000</v>
      </c>
      <c r="J645" s="3" t="s">
        <v>3</v>
      </c>
      <c r="K645" s="3" t="s">
        <v>229</v>
      </c>
      <c r="L645" s="3" t="s">
        <v>908</v>
      </c>
      <c r="M645" s="3"/>
    </row>
    <row r="646" spans="1:20" s="4" customFormat="1" ht="144" x14ac:dyDescent="0.55000000000000004">
      <c r="A646" s="7" t="s">
        <v>665</v>
      </c>
      <c r="B646" s="7" t="s">
        <v>671</v>
      </c>
      <c r="C646" s="8">
        <v>1030213</v>
      </c>
      <c r="D646" s="8"/>
      <c r="E646" s="9">
        <v>10135</v>
      </c>
      <c r="F646" s="8" t="s">
        <v>158</v>
      </c>
      <c r="G646" s="12"/>
      <c r="H646" s="8"/>
      <c r="I646" s="22">
        <v>407.58</v>
      </c>
      <c r="J646" s="8"/>
      <c r="K646" s="8"/>
      <c r="L646" s="8" t="s">
        <v>908</v>
      </c>
      <c r="M646" s="8" t="s">
        <v>917</v>
      </c>
      <c r="N646" s="26" t="s">
        <v>928</v>
      </c>
      <c r="O646" s="26" t="s">
        <v>930</v>
      </c>
      <c r="P646" s="10"/>
      <c r="Q646" s="10"/>
      <c r="R646" s="10"/>
      <c r="S646" s="10"/>
      <c r="T646" s="10"/>
    </row>
    <row r="647" spans="1:20" s="10" customFormat="1" ht="144" x14ac:dyDescent="0.55000000000000004">
      <c r="A647" s="5" t="s">
        <v>665</v>
      </c>
      <c r="B647" s="5" t="s">
        <v>671</v>
      </c>
      <c r="C647" s="3">
        <v>1030213</v>
      </c>
      <c r="D647" s="3"/>
      <c r="E647" s="6">
        <v>10135</v>
      </c>
      <c r="F647" s="3" t="s">
        <v>158</v>
      </c>
      <c r="G647" s="6">
        <v>1</v>
      </c>
      <c r="H647" s="3" t="s">
        <v>724</v>
      </c>
      <c r="I647" s="23">
        <v>407.58</v>
      </c>
      <c r="J647" s="3" t="s">
        <v>3</v>
      </c>
      <c r="K647" s="3" t="s">
        <v>229</v>
      </c>
      <c r="L647" s="3" t="s">
        <v>908</v>
      </c>
      <c r="M647" s="3"/>
      <c r="N647" s="28" t="s">
        <v>928</v>
      </c>
      <c r="O647" s="28" t="s">
        <v>930</v>
      </c>
    </row>
    <row r="648" spans="1:20" s="4" customFormat="1" ht="144" x14ac:dyDescent="0.55000000000000004">
      <c r="A648" s="7" t="s">
        <v>665</v>
      </c>
      <c r="B648" s="7" t="s">
        <v>671</v>
      </c>
      <c r="C648" s="8">
        <v>1030207</v>
      </c>
      <c r="D648" s="8">
        <v>1030207008</v>
      </c>
      <c r="E648" s="9">
        <v>10212</v>
      </c>
      <c r="F648" s="8" t="s">
        <v>226</v>
      </c>
      <c r="G648" s="12"/>
      <c r="H648" s="8"/>
      <c r="I648" s="22">
        <v>1652.64</v>
      </c>
      <c r="J648" s="8"/>
      <c r="K648" s="8"/>
      <c r="L648" s="8" t="s">
        <v>908</v>
      </c>
      <c r="M648" s="8" t="s">
        <v>897</v>
      </c>
      <c r="N648" s="10"/>
      <c r="O648" s="10"/>
      <c r="P648" s="10"/>
      <c r="Q648" s="10"/>
      <c r="R648" s="10"/>
      <c r="S648" s="10"/>
      <c r="T648" s="10"/>
    </row>
    <row r="649" spans="1:20" s="10" customFormat="1" ht="144" x14ac:dyDescent="0.55000000000000004">
      <c r="A649" s="5" t="s">
        <v>665</v>
      </c>
      <c r="B649" s="5" t="s">
        <v>671</v>
      </c>
      <c r="C649" s="3">
        <v>1030207</v>
      </c>
      <c r="D649" s="3">
        <v>1030207008</v>
      </c>
      <c r="E649" s="6">
        <v>10212</v>
      </c>
      <c r="F649" s="3" t="s">
        <v>226</v>
      </c>
      <c r="G649" s="6">
        <v>1</v>
      </c>
      <c r="H649" s="3" t="s">
        <v>227</v>
      </c>
      <c r="I649" s="23">
        <v>1652.64</v>
      </c>
      <c r="J649" s="3" t="s">
        <v>228</v>
      </c>
      <c r="K649" s="3" t="s">
        <v>1</v>
      </c>
      <c r="L649" s="3" t="s">
        <v>908</v>
      </c>
      <c r="M649" s="3"/>
    </row>
    <row r="650" spans="1:20" s="4" customFormat="1" ht="144" x14ac:dyDescent="0.55000000000000004">
      <c r="A650" s="7" t="s">
        <v>665</v>
      </c>
      <c r="B650" s="7" t="s">
        <v>671</v>
      </c>
      <c r="C650" s="8">
        <v>1030216</v>
      </c>
      <c r="D650" s="8">
        <v>1030216002</v>
      </c>
      <c r="E650" s="9">
        <v>10213</v>
      </c>
      <c r="F650" s="8" t="s">
        <v>230</v>
      </c>
      <c r="G650" s="12"/>
      <c r="H650" s="8"/>
      <c r="I650" s="22">
        <v>9500</v>
      </c>
      <c r="J650" s="8"/>
      <c r="K650" s="8"/>
      <c r="L650" s="8" t="s">
        <v>908</v>
      </c>
      <c r="M650" s="8" t="s">
        <v>897</v>
      </c>
      <c r="N650" s="10"/>
      <c r="O650" s="10"/>
      <c r="P650" s="10"/>
      <c r="Q650" s="10"/>
      <c r="R650" s="10"/>
      <c r="S650" s="10"/>
      <c r="T650" s="10"/>
    </row>
    <row r="651" spans="1:20" s="10" customFormat="1" ht="144" x14ac:dyDescent="0.55000000000000004">
      <c r="A651" s="5" t="s">
        <v>665</v>
      </c>
      <c r="B651" s="5" t="s">
        <v>671</v>
      </c>
      <c r="C651" s="3">
        <v>1030216</v>
      </c>
      <c r="D651" s="3">
        <v>1030216002</v>
      </c>
      <c r="E651" s="6">
        <v>10213</v>
      </c>
      <c r="F651" s="3" t="s">
        <v>230</v>
      </c>
      <c r="G651" s="6">
        <v>1</v>
      </c>
      <c r="H651" s="3" t="s">
        <v>231</v>
      </c>
      <c r="I651" s="23">
        <v>9500</v>
      </c>
      <c r="J651" s="3" t="s">
        <v>3</v>
      </c>
      <c r="K651" s="3" t="s">
        <v>1</v>
      </c>
      <c r="L651" s="3" t="s">
        <v>908</v>
      </c>
      <c r="M651" s="3"/>
    </row>
    <row r="652" spans="1:20" s="4" customFormat="1" ht="144" x14ac:dyDescent="0.55000000000000004">
      <c r="A652" s="7" t="s">
        <v>665</v>
      </c>
      <c r="B652" s="7" t="s">
        <v>671</v>
      </c>
      <c r="C652" s="8">
        <v>1030216</v>
      </c>
      <c r="D652" s="8">
        <v>1030216002</v>
      </c>
      <c r="E652" s="9">
        <v>10214</v>
      </c>
      <c r="F652" s="8" t="s">
        <v>232</v>
      </c>
      <c r="G652" s="12"/>
      <c r="H652" s="8"/>
      <c r="I652" s="22">
        <v>500</v>
      </c>
      <c r="J652" s="8"/>
      <c r="K652" s="8"/>
      <c r="L652" s="8" t="s">
        <v>908</v>
      </c>
      <c r="M652" s="8" t="s">
        <v>897</v>
      </c>
      <c r="N652" s="10"/>
      <c r="O652" s="10"/>
      <c r="P652" s="10"/>
      <c r="Q652" s="10"/>
      <c r="R652" s="10"/>
      <c r="S652" s="10"/>
      <c r="T652" s="10"/>
    </row>
    <row r="653" spans="1:20" s="10" customFormat="1" ht="144" x14ac:dyDescent="0.55000000000000004">
      <c r="A653" s="5" t="s">
        <v>665</v>
      </c>
      <c r="B653" s="5" t="s">
        <v>671</v>
      </c>
      <c r="C653" s="3">
        <v>1030216</v>
      </c>
      <c r="D653" s="3">
        <v>1030216002</v>
      </c>
      <c r="E653" s="6">
        <v>10214</v>
      </c>
      <c r="F653" s="3" t="s">
        <v>232</v>
      </c>
      <c r="G653" s="6">
        <v>1</v>
      </c>
      <c r="H653" s="3" t="s">
        <v>233</v>
      </c>
      <c r="I653" s="23">
        <v>500</v>
      </c>
      <c r="J653" s="3" t="s">
        <v>3</v>
      </c>
      <c r="K653" s="3" t="s">
        <v>1</v>
      </c>
      <c r="L653" s="3" t="s">
        <v>908</v>
      </c>
      <c r="M653" s="3"/>
    </row>
    <row r="654" spans="1:20" s="4" customFormat="1" ht="144" x14ac:dyDescent="0.55000000000000004">
      <c r="A654" s="7" t="s">
        <v>665</v>
      </c>
      <c r="B654" s="7" t="s">
        <v>671</v>
      </c>
      <c r="C654" s="8">
        <v>1030102</v>
      </c>
      <c r="D654" s="8"/>
      <c r="E654" s="9">
        <v>10226</v>
      </c>
      <c r="F654" s="8" t="s">
        <v>254</v>
      </c>
      <c r="G654" s="12"/>
      <c r="H654" s="8"/>
      <c r="I654" s="22">
        <v>2000</v>
      </c>
      <c r="J654" s="8"/>
      <c r="K654" s="8"/>
      <c r="L654" s="8" t="s">
        <v>908</v>
      </c>
      <c r="M654" s="8" t="s">
        <v>897</v>
      </c>
      <c r="N654" s="10"/>
      <c r="O654" s="10"/>
      <c r="P654" s="10"/>
      <c r="Q654" s="10"/>
      <c r="R654" s="10"/>
      <c r="S654" s="10"/>
      <c r="T654" s="10"/>
    </row>
    <row r="655" spans="1:20" s="10" customFormat="1" ht="144" x14ac:dyDescent="0.55000000000000004">
      <c r="A655" s="5" t="s">
        <v>665</v>
      </c>
      <c r="B655" s="5" t="s">
        <v>671</v>
      </c>
      <c r="C655" s="3">
        <v>1030102</v>
      </c>
      <c r="D655" s="3"/>
      <c r="E655" s="6">
        <v>10226</v>
      </c>
      <c r="F655" s="3" t="s">
        <v>254</v>
      </c>
      <c r="G655" s="6">
        <v>1</v>
      </c>
      <c r="H655" s="3" t="s">
        <v>734</v>
      </c>
      <c r="I655" s="23">
        <v>2000</v>
      </c>
      <c r="J655" s="3" t="s">
        <v>3</v>
      </c>
      <c r="K655" s="3" t="s">
        <v>229</v>
      </c>
      <c r="L655" s="3" t="s">
        <v>908</v>
      </c>
      <c r="M655" s="3"/>
    </row>
    <row r="656" spans="1:20" s="4" customFormat="1" ht="144" x14ac:dyDescent="0.55000000000000004">
      <c r="A656" s="7" t="s">
        <v>665</v>
      </c>
      <c r="B656" s="7" t="s">
        <v>668</v>
      </c>
      <c r="C656" s="8">
        <v>1100401</v>
      </c>
      <c r="D656" s="8"/>
      <c r="E656" s="9">
        <v>10233</v>
      </c>
      <c r="F656" s="8" t="s">
        <v>262</v>
      </c>
      <c r="G656" s="12"/>
      <c r="H656" s="8"/>
      <c r="I656" s="22">
        <v>6000</v>
      </c>
      <c r="J656" s="8"/>
      <c r="K656" s="8"/>
      <c r="L656" s="8" t="s">
        <v>908</v>
      </c>
      <c r="M656" s="8" t="s">
        <v>897</v>
      </c>
      <c r="N656" s="10"/>
      <c r="O656" s="10"/>
      <c r="P656" s="10"/>
      <c r="Q656" s="10"/>
      <c r="R656" s="10"/>
      <c r="S656" s="10"/>
      <c r="T656" s="10"/>
    </row>
    <row r="657" spans="1:20" s="10" customFormat="1" ht="144" x14ac:dyDescent="0.55000000000000004">
      <c r="A657" s="5" t="s">
        <v>665</v>
      </c>
      <c r="B657" s="5" t="s">
        <v>668</v>
      </c>
      <c r="C657" s="3">
        <v>1100401</v>
      </c>
      <c r="D657" s="3"/>
      <c r="E657" s="6">
        <v>10233</v>
      </c>
      <c r="F657" s="3" t="s">
        <v>262</v>
      </c>
      <c r="G657" s="6">
        <v>1</v>
      </c>
      <c r="H657" s="3" t="s">
        <v>738</v>
      </c>
      <c r="I657" s="23">
        <v>6000</v>
      </c>
      <c r="J657" s="3" t="s">
        <v>3</v>
      </c>
      <c r="K657" s="3" t="s">
        <v>1</v>
      </c>
      <c r="L657" s="3" t="s">
        <v>908</v>
      </c>
      <c r="M657" s="3"/>
    </row>
    <row r="658" spans="1:20" s="4" customFormat="1" ht="144" x14ac:dyDescent="0.55000000000000004">
      <c r="A658" s="7" t="s">
        <v>665</v>
      </c>
      <c r="B658" s="7" t="s">
        <v>668</v>
      </c>
      <c r="C658" s="8">
        <v>1030216</v>
      </c>
      <c r="D658" s="8">
        <v>1030216004</v>
      </c>
      <c r="E658" s="9">
        <v>10235</v>
      </c>
      <c r="F658" s="8" t="s">
        <v>264</v>
      </c>
      <c r="G658" s="12"/>
      <c r="H658" s="8"/>
      <c r="I658" s="22">
        <v>500</v>
      </c>
      <c r="J658" s="8"/>
      <c r="K658" s="8"/>
      <c r="L658" s="8" t="s">
        <v>908</v>
      </c>
      <c r="M658" s="8" t="s">
        <v>897</v>
      </c>
      <c r="N658" s="10"/>
      <c r="O658" s="10"/>
      <c r="P658" s="10"/>
      <c r="Q658" s="10"/>
      <c r="R658" s="10"/>
      <c r="S658" s="10"/>
      <c r="T658" s="10"/>
    </row>
    <row r="659" spans="1:20" s="4" customFormat="1" ht="144" x14ac:dyDescent="0.55000000000000004">
      <c r="A659" s="5" t="s">
        <v>665</v>
      </c>
      <c r="B659" s="5" t="s">
        <v>668</v>
      </c>
      <c r="C659" s="3">
        <v>1030216</v>
      </c>
      <c r="D659" s="3">
        <v>1030216004</v>
      </c>
      <c r="E659" s="6">
        <v>10235</v>
      </c>
      <c r="F659" s="3" t="s">
        <v>264</v>
      </c>
      <c r="G659" s="6">
        <v>1</v>
      </c>
      <c r="H659" s="3" t="s">
        <v>741</v>
      </c>
      <c r="I659" s="23">
        <v>500</v>
      </c>
      <c r="J659" s="3" t="s">
        <v>3</v>
      </c>
      <c r="K659" s="3" t="s">
        <v>1</v>
      </c>
      <c r="L659" s="3" t="s">
        <v>908</v>
      </c>
      <c r="M659" s="3"/>
      <c r="N659" s="10"/>
      <c r="O659" s="10"/>
      <c r="P659" s="10"/>
      <c r="Q659" s="10"/>
      <c r="R659" s="10"/>
      <c r="S659" s="10"/>
      <c r="T659" s="10"/>
    </row>
    <row r="660" spans="1:20" s="10" customFormat="1" ht="144" x14ac:dyDescent="0.55000000000000004">
      <c r="A660" s="7" t="s">
        <v>665</v>
      </c>
      <c r="B660" s="7" t="s">
        <v>673</v>
      </c>
      <c r="C660" s="8">
        <v>1030207</v>
      </c>
      <c r="D660" s="8">
        <v>1030207004</v>
      </c>
      <c r="E660" s="9">
        <v>10239</v>
      </c>
      <c r="F660" s="8" t="s">
        <v>269</v>
      </c>
      <c r="G660" s="12"/>
      <c r="H660" s="8"/>
      <c r="I660" s="22">
        <v>187259.99</v>
      </c>
      <c r="J660" s="8"/>
      <c r="K660" s="8"/>
      <c r="L660" s="8" t="s">
        <v>908</v>
      </c>
      <c r="M660" s="8" t="s">
        <v>897</v>
      </c>
    </row>
    <row r="661" spans="1:20" s="4" customFormat="1" ht="216" x14ac:dyDescent="0.55000000000000004">
      <c r="A661" s="5" t="s">
        <v>665</v>
      </c>
      <c r="B661" s="5" t="s">
        <v>673</v>
      </c>
      <c r="C661" s="3">
        <v>1030207</v>
      </c>
      <c r="D661" s="3">
        <v>1030207004</v>
      </c>
      <c r="E661" s="6">
        <v>10239</v>
      </c>
      <c r="F661" s="3" t="s">
        <v>269</v>
      </c>
      <c r="G661" s="6">
        <v>1</v>
      </c>
      <c r="H661" s="3" t="s">
        <v>270</v>
      </c>
      <c r="I661" s="23">
        <v>161946.20000000001</v>
      </c>
      <c r="J661" s="3" t="s">
        <v>228</v>
      </c>
      <c r="K661" s="3" t="s">
        <v>1</v>
      </c>
      <c r="L661" s="3" t="s">
        <v>908</v>
      </c>
      <c r="M661" s="3"/>
      <c r="N661" s="10"/>
      <c r="O661" s="10"/>
      <c r="P661" s="10"/>
      <c r="Q661" s="10"/>
      <c r="R661" s="10"/>
      <c r="S661" s="10"/>
      <c r="T661" s="10"/>
    </row>
    <row r="662" spans="1:20" s="10" customFormat="1" ht="144" x14ac:dyDescent="0.55000000000000004">
      <c r="A662" s="5" t="s">
        <v>665</v>
      </c>
      <c r="B662" s="5" t="s">
        <v>673</v>
      </c>
      <c r="C662" s="3">
        <v>1030207</v>
      </c>
      <c r="D662" s="3">
        <v>1030207004</v>
      </c>
      <c r="E662" s="6">
        <v>10239</v>
      </c>
      <c r="F662" s="3" t="s">
        <v>269</v>
      </c>
      <c r="G662" s="6">
        <v>2</v>
      </c>
      <c r="H662" s="3" t="s">
        <v>271</v>
      </c>
      <c r="I662" s="23">
        <v>10239.959999999999</v>
      </c>
      <c r="J662" s="3" t="s">
        <v>228</v>
      </c>
      <c r="K662" s="3" t="s">
        <v>1</v>
      </c>
      <c r="L662" s="3" t="s">
        <v>908</v>
      </c>
      <c r="M662" s="3"/>
    </row>
    <row r="663" spans="1:20" s="4" customFormat="1" ht="144" x14ac:dyDescent="0.55000000000000004">
      <c r="A663" s="5" t="s">
        <v>665</v>
      </c>
      <c r="B663" s="5" t="s">
        <v>673</v>
      </c>
      <c r="C663" s="3">
        <v>1030207</v>
      </c>
      <c r="D663" s="3">
        <v>1030207004</v>
      </c>
      <c r="E663" s="6">
        <v>10239</v>
      </c>
      <c r="F663" s="3" t="s">
        <v>269</v>
      </c>
      <c r="G663" s="6">
        <v>3</v>
      </c>
      <c r="H663" s="3" t="s">
        <v>272</v>
      </c>
      <c r="I663" s="23">
        <v>15073.83</v>
      </c>
      <c r="J663" s="3" t="s">
        <v>228</v>
      </c>
      <c r="K663" s="3" t="s">
        <v>1</v>
      </c>
      <c r="L663" s="3" t="s">
        <v>908</v>
      </c>
      <c r="M663" s="3"/>
      <c r="N663" s="10"/>
      <c r="O663" s="10"/>
      <c r="P663" s="10"/>
      <c r="Q663" s="10"/>
      <c r="R663" s="10"/>
      <c r="S663" s="10"/>
      <c r="T663" s="10"/>
    </row>
    <row r="664" spans="1:20" s="10" customFormat="1" ht="144" x14ac:dyDescent="0.55000000000000004">
      <c r="A664" s="7" t="s">
        <v>665</v>
      </c>
      <c r="B664" s="7" t="s">
        <v>673</v>
      </c>
      <c r="C664" s="8">
        <v>1030209</v>
      </c>
      <c r="D664" s="8">
        <v>1030209004</v>
      </c>
      <c r="E664" s="9">
        <v>10240</v>
      </c>
      <c r="F664" s="8" t="s">
        <v>273</v>
      </c>
      <c r="G664" s="12"/>
      <c r="H664" s="8"/>
      <c r="I664" s="22">
        <v>13138</v>
      </c>
      <c r="J664" s="8"/>
      <c r="K664" s="8"/>
      <c r="L664" s="8" t="s">
        <v>908</v>
      </c>
      <c r="M664" s="8" t="s">
        <v>897</v>
      </c>
    </row>
    <row r="665" spans="1:20" s="4" customFormat="1" ht="144" x14ac:dyDescent="0.55000000000000004">
      <c r="A665" s="5" t="s">
        <v>665</v>
      </c>
      <c r="B665" s="5" t="s">
        <v>673</v>
      </c>
      <c r="C665" s="3">
        <v>1030209</v>
      </c>
      <c r="D665" s="3">
        <v>1030209004</v>
      </c>
      <c r="E665" s="6">
        <v>10240</v>
      </c>
      <c r="F665" s="3" t="s">
        <v>273</v>
      </c>
      <c r="G665" s="6">
        <v>1</v>
      </c>
      <c r="H665" s="3" t="s">
        <v>274</v>
      </c>
      <c r="I665" s="23">
        <v>5000</v>
      </c>
      <c r="J665" s="3" t="s">
        <v>228</v>
      </c>
      <c r="K665" s="3" t="s">
        <v>1</v>
      </c>
      <c r="L665" s="3" t="s">
        <v>908</v>
      </c>
      <c r="M665" s="3"/>
      <c r="N665" s="10"/>
      <c r="O665" s="10"/>
      <c r="P665" s="10"/>
      <c r="Q665" s="10"/>
      <c r="R665" s="10"/>
      <c r="S665" s="10"/>
      <c r="T665" s="10"/>
    </row>
    <row r="666" spans="1:20" s="10" customFormat="1" ht="144" x14ac:dyDescent="0.55000000000000004">
      <c r="A666" s="5" t="s">
        <v>665</v>
      </c>
      <c r="B666" s="5" t="s">
        <v>673</v>
      </c>
      <c r="C666" s="3">
        <v>1030209</v>
      </c>
      <c r="D666" s="3">
        <v>1030209004</v>
      </c>
      <c r="E666" s="6">
        <v>10240</v>
      </c>
      <c r="F666" s="3" t="s">
        <v>273</v>
      </c>
      <c r="G666" s="6">
        <v>2</v>
      </c>
      <c r="H666" s="3" t="s">
        <v>275</v>
      </c>
      <c r="I666" s="23">
        <v>8138</v>
      </c>
      <c r="J666" s="3" t="s">
        <v>3</v>
      </c>
      <c r="K666" s="3" t="s">
        <v>1</v>
      </c>
      <c r="L666" s="3" t="s">
        <v>908</v>
      </c>
      <c r="M666" s="3"/>
    </row>
    <row r="667" spans="1:20" s="4" customFormat="1" ht="144" x14ac:dyDescent="0.55000000000000004">
      <c r="A667" s="7" t="s">
        <v>665</v>
      </c>
      <c r="B667" s="7" t="s">
        <v>671</v>
      </c>
      <c r="C667" s="8">
        <v>1030102</v>
      </c>
      <c r="D667" s="8">
        <v>1030102001</v>
      </c>
      <c r="E667" s="9">
        <v>10241</v>
      </c>
      <c r="F667" s="8" t="s">
        <v>276</v>
      </c>
      <c r="G667" s="12"/>
      <c r="H667" s="8"/>
      <c r="I667" s="22">
        <v>59000</v>
      </c>
      <c r="J667" s="8"/>
      <c r="K667" s="8"/>
      <c r="L667" s="8" t="s">
        <v>908</v>
      </c>
      <c r="M667" s="8" t="s">
        <v>897</v>
      </c>
      <c r="N667" s="10"/>
      <c r="O667" s="10"/>
      <c r="P667" s="10"/>
      <c r="Q667" s="10"/>
      <c r="R667" s="10"/>
      <c r="S667" s="10"/>
      <c r="T667" s="10"/>
    </row>
    <row r="668" spans="1:20" s="10" customFormat="1" ht="144" x14ac:dyDescent="0.55000000000000004">
      <c r="A668" s="5" t="s">
        <v>665</v>
      </c>
      <c r="B668" s="5" t="s">
        <v>671</v>
      </c>
      <c r="C668" s="3">
        <v>1030102</v>
      </c>
      <c r="D668" s="3">
        <v>1030102001</v>
      </c>
      <c r="E668" s="6">
        <v>10241</v>
      </c>
      <c r="F668" s="3" t="s">
        <v>276</v>
      </c>
      <c r="G668" s="6">
        <v>1</v>
      </c>
      <c r="H668" s="3" t="s">
        <v>277</v>
      </c>
      <c r="I668" s="23">
        <v>42411.14</v>
      </c>
      <c r="J668" s="3" t="s">
        <v>228</v>
      </c>
      <c r="K668" s="3" t="s">
        <v>1</v>
      </c>
      <c r="L668" s="3" t="s">
        <v>908</v>
      </c>
      <c r="M668" s="3"/>
    </row>
    <row r="669" spans="1:20" s="4" customFormat="1" ht="144" x14ac:dyDescent="0.55000000000000004">
      <c r="A669" s="5" t="s">
        <v>665</v>
      </c>
      <c r="B669" s="5" t="s">
        <v>671</v>
      </c>
      <c r="C669" s="3">
        <v>1030102</v>
      </c>
      <c r="D669" s="3">
        <v>1030102001</v>
      </c>
      <c r="E669" s="6">
        <v>10241</v>
      </c>
      <c r="F669" s="3" t="s">
        <v>276</v>
      </c>
      <c r="G669" s="6">
        <v>2</v>
      </c>
      <c r="H669" s="3" t="s">
        <v>278</v>
      </c>
      <c r="I669" s="23">
        <v>16588.86</v>
      </c>
      <c r="J669" s="3" t="s">
        <v>3</v>
      </c>
      <c r="K669" s="3" t="s">
        <v>1</v>
      </c>
      <c r="L669" s="3" t="s">
        <v>908</v>
      </c>
      <c r="M669" s="3"/>
      <c r="N669" s="10"/>
      <c r="O669" s="10"/>
      <c r="P669" s="10"/>
      <c r="Q669" s="10"/>
      <c r="R669" s="10"/>
      <c r="S669" s="10"/>
      <c r="T669" s="10"/>
    </row>
    <row r="670" spans="1:20" s="10" customFormat="1" ht="144" x14ac:dyDescent="0.55000000000000004">
      <c r="A670" s="7" t="s">
        <v>665</v>
      </c>
      <c r="B670" s="7" t="s">
        <v>671</v>
      </c>
      <c r="C670" s="8">
        <v>1030213</v>
      </c>
      <c r="D670" s="8"/>
      <c r="E670" s="9">
        <v>10244</v>
      </c>
      <c r="F670" s="8" t="s">
        <v>284</v>
      </c>
      <c r="G670" s="12"/>
      <c r="H670" s="8"/>
      <c r="I670" s="22">
        <v>29892.85</v>
      </c>
      <c r="J670" s="8"/>
      <c r="K670" s="8"/>
      <c r="L670" s="8" t="s">
        <v>908</v>
      </c>
      <c r="M670" s="8" t="s">
        <v>897</v>
      </c>
    </row>
    <row r="671" spans="1:20" s="4" customFormat="1" ht="180" x14ac:dyDescent="0.55000000000000004">
      <c r="A671" s="5" t="s">
        <v>665</v>
      </c>
      <c r="B671" s="5" t="s">
        <v>671</v>
      </c>
      <c r="C671" s="3">
        <v>1030213</v>
      </c>
      <c r="D671" s="3"/>
      <c r="E671" s="6">
        <v>10244</v>
      </c>
      <c r="F671" s="3" t="s">
        <v>284</v>
      </c>
      <c r="G671" s="6">
        <v>1</v>
      </c>
      <c r="H671" s="3" t="s">
        <v>285</v>
      </c>
      <c r="I671" s="23">
        <v>17892.849999999999</v>
      </c>
      <c r="J671" s="3" t="s">
        <v>24</v>
      </c>
      <c r="K671" s="3" t="s">
        <v>229</v>
      </c>
      <c r="L671" s="3" t="s">
        <v>908</v>
      </c>
      <c r="M671" s="3"/>
      <c r="N671" s="10"/>
      <c r="O671" s="10"/>
      <c r="P671" s="10"/>
      <c r="Q671" s="10"/>
      <c r="R671" s="10"/>
      <c r="S671" s="10"/>
      <c r="T671" s="10"/>
    </row>
    <row r="672" spans="1:20" s="10" customFormat="1" ht="144" x14ac:dyDescent="0.55000000000000004">
      <c r="A672" s="5" t="s">
        <v>665</v>
      </c>
      <c r="B672" s="5" t="s">
        <v>671</v>
      </c>
      <c r="C672" s="3">
        <v>1030213</v>
      </c>
      <c r="D672" s="3"/>
      <c r="E672" s="6">
        <v>10244</v>
      </c>
      <c r="F672" s="3" t="s">
        <v>284</v>
      </c>
      <c r="G672" s="6">
        <v>2</v>
      </c>
      <c r="H672" s="3" t="s">
        <v>743</v>
      </c>
      <c r="I672" s="23">
        <v>12000</v>
      </c>
      <c r="J672" s="3" t="s">
        <v>717</v>
      </c>
      <c r="K672" s="3" t="s">
        <v>229</v>
      </c>
      <c r="L672" s="3" t="s">
        <v>908</v>
      </c>
      <c r="M672" s="3"/>
    </row>
    <row r="673" spans="1:20" s="4" customFormat="1" ht="144" x14ac:dyDescent="0.55000000000000004">
      <c r="A673" s="7" t="s">
        <v>665</v>
      </c>
      <c r="B673" s="7" t="s">
        <v>671</v>
      </c>
      <c r="C673" s="8">
        <v>1030213</v>
      </c>
      <c r="D673" s="8"/>
      <c r="E673" s="9">
        <v>10244</v>
      </c>
      <c r="F673" s="8" t="s">
        <v>284</v>
      </c>
      <c r="G673" s="12"/>
      <c r="H673" s="8"/>
      <c r="I673" s="22">
        <v>107.15</v>
      </c>
      <c r="J673" s="8"/>
      <c r="K673" s="8"/>
      <c r="L673" s="8" t="s">
        <v>908</v>
      </c>
      <c r="M673" s="8" t="s">
        <v>888</v>
      </c>
      <c r="N673" s="10"/>
      <c r="O673" s="10"/>
      <c r="P673" s="10"/>
      <c r="Q673" s="10"/>
      <c r="R673" s="10"/>
      <c r="S673" s="10"/>
      <c r="T673" s="10"/>
    </row>
    <row r="674" spans="1:20" s="10" customFormat="1" ht="144" x14ac:dyDescent="0.55000000000000004">
      <c r="A674" s="5" t="s">
        <v>665</v>
      </c>
      <c r="B674" s="5" t="s">
        <v>671</v>
      </c>
      <c r="C674" s="3">
        <v>1030213</v>
      </c>
      <c r="D674" s="3"/>
      <c r="E674" s="6">
        <v>10244</v>
      </c>
      <c r="F674" s="3" t="s">
        <v>284</v>
      </c>
      <c r="G674" s="6">
        <v>1</v>
      </c>
      <c r="H674" s="3" t="s">
        <v>891</v>
      </c>
      <c r="I674" s="23">
        <v>107.15</v>
      </c>
      <c r="J674" s="3" t="s">
        <v>890</v>
      </c>
      <c r="K674" s="3" t="s">
        <v>229</v>
      </c>
      <c r="L674" s="3" t="s">
        <v>908</v>
      </c>
      <c r="M674" s="3" t="s">
        <v>675</v>
      </c>
    </row>
    <row r="675" spans="1:20" s="4" customFormat="1" ht="144" x14ac:dyDescent="0.55000000000000004">
      <c r="A675" s="7" t="s">
        <v>665</v>
      </c>
      <c r="B675" s="7" t="s">
        <v>671</v>
      </c>
      <c r="C675" s="8">
        <v>1030213</v>
      </c>
      <c r="D675" s="8"/>
      <c r="E675" s="9">
        <v>10259</v>
      </c>
      <c r="F675" s="8" t="s">
        <v>306</v>
      </c>
      <c r="G675" s="12"/>
      <c r="H675" s="8"/>
      <c r="I675" s="22">
        <v>130000</v>
      </c>
      <c r="J675" s="8"/>
      <c r="K675" s="8"/>
      <c r="L675" s="8" t="s">
        <v>908</v>
      </c>
      <c r="M675" s="8" t="s">
        <v>897</v>
      </c>
      <c r="N675" s="10"/>
      <c r="O675" s="10"/>
      <c r="P675" s="10"/>
      <c r="Q675" s="10"/>
      <c r="R675" s="10"/>
      <c r="S675" s="10"/>
      <c r="T675" s="10"/>
    </row>
    <row r="676" spans="1:20" s="10" customFormat="1" ht="144" x14ac:dyDescent="0.55000000000000004">
      <c r="A676" s="5" t="s">
        <v>665</v>
      </c>
      <c r="B676" s="5" t="s">
        <v>671</v>
      </c>
      <c r="C676" s="3">
        <v>1030213</v>
      </c>
      <c r="D676" s="3"/>
      <c r="E676" s="6">
        <v>10259</v>
      </c>
      <c r="F676" s="3" t="s">
        <v>306</v>
      </c>
      <c r="G676" s="6">
        <v>1</v>
      </c>
      <c r="H676" s="3" t="s">
        <v>751</v>
      </c>
      <c r="I676" s="23">
        <v>80000</v>
      </c>
      <c r="J676" s="3" t="s">
        <v>228</v>
      </c>
      <c r="K676" s="5" t="s">
        <v>229</v>
      </c>
      <c r="L676" s="3" t="s">
        <v>908</v>
      </c>
      <c r="M676" s="3"/>
    </row>
    <row r="677" spans="1:20" s="4" customFormat="1" ht="144" x14ac:dyDescent="0.55000000000000004">
      <c r="A677" s="5" t="s">
        <v>665</v>
      </c>
      <c r="B677" s="5" t="s">
        <v>671</v>
      </c>
      <c r="C677" s="3">
        <v>1030213</v>
      </c>
      <c r="D677" s="3"/>
      <c r="E677" s="6">
        <v>10259</v>
      </c>
      <c r="F677" s="3" t="s">
        <v>306</v>
      </c>
      <c r="G677" s="6">
        <v>2</v>
      </c>
      <c r="H677" s="3" t="s">
        <v>752</v>
      </c>
      <c r="I677" s="23">
        <v>50000</v>
      </c>
      <c r="J677" s="3" t="s">
        <v>3</v>
      </c>
      <c r="K677" s="3" t="s">
        <v>229</v>
      </c>
      <c r="L677" s="3" t="s">
        <v>908</v>
      </c>
      <c r="M677" s="3"/>
      <c r="N677" s="10"/>
      <c r="O677" s="10"/>
      <c r="P677" s="10"/>
      <c r="Q677" s="10"/>
      <c r="R677" s="10"/>
      <c r="S677" s="10"/>
      <c r="T677" s="10"/>
    </row>
    <row r="678" spans="1:20" s="10" customFormat="1" ht="144" x14ac:dyDescent="0.55000000000000004">
      <c r="A678" s="7" t="s">
        <v>665</v>
      </c>
      <c r="B678" s="7" t="s">
        <v>671</v>
      </c>
      <c r="C678" s="8">
        <v>1030213</v>
      </c>
      <c r="D678" s="8"/>
      <c r="E678" s="9">
        <v>10260</v>
      </c>
      <c r="F678" s="8" t="s">
        <v>307</v>
      </c>
      <c r="G678" s="12"/>
      <c r="H678" s="8"/>
      <c r="I678" s="22">
        <v>360000</v>
      </c>
      <c r="J678" s="8"/>
      <c r="K678" s="8"/>
      <c r="L678" s="8" t="s">
        <v>908</v>
      </c>
      <c r="M678" s="8" t="s">
        <v>897</v>
      </c>
    </row>
    <row r="679" spans="1:20" s="4" customFormat="1" ht="144" x14ac:dyDescent="0.55000000000000004">
      <c r="A679" s="5" t="s">
        <v>665</v>
      </c>
      <c r="B679" s="5" t="s">
        <v>671</v>
      </c>
      <c r="C679" s="3">
        <v>1030213</v>
      </c>
      <c r="D679" s="3"/>
      <c r="E679" s="6">
        <v>10260</v>
      </c>
      <c r="F679" s="3" t="s">
        <v>307</v>
      </c>
      <c r="G679" s="6">
        <v>1</v>
      </c>
      <c r="H679" s="3" t="s">
        <v>753</v>
      </c>
      <c r="I679" s="23">
        <v>360000</v>
      </c>
      <c r="J679" s="3" t="s">
        <v>3</v>
      </c>
      <c r="K679" s="3" t="s">
        <v>229</v>
      </c>
      <c r="L679" s="3" t="s">
        <v>908</v>
      </c>
      <c r="M679" s="3"/>
      <c r="N679" s="10"/>
      <c r="O679" s="10"/>
      <c r="P679" s="10"/>
      <c r="Q679" s="10"/>
      <c r="R679" s="10"/>
      <c r="S679" s="10"/>
      <c r="T679" s="10"/>
    </row>
    <row r="680" spans="1:20" s="10" customFormat="1" ht="144" x14ac:dyDescent="0.55000000000000004">
      <c r="A680" s="7" t="s">
        <v>665</v>
      </c>
      <c r="B680" s="7" t="s">
        <v>671</v>
      </c>
      <c r="C680" s="8">
        <v>1030213</v>
      </c>
      <c r="D680" s="8"/>
      <c r="E680" s="9">
        <v>10261</v>
      </c>
      <c r="F680" s="8" t="s">
        <v>308</v>
      </c>
      <c r="G680" s="12"/>
      <c r="H680" s="8"/>
      <c r="I680" s="22">
        <v>477000</v>
      </c>
      <c r="J680" s="8"/>
      <c r="K680" s="8"/>
      <c r="L680" s="8" t="s">
        <v>908</v>
      </c>
      <c r="M680" s="8" t="s">
        <v>897</v>
      </c>
    </row>
    <row r="681" spans="1:20" s="4" customFormat="1" ht="144" x14ac:dyDescent="0.55000000000000004">
      <c r="A681" s="5" t="s">
        <v>665</v>
      </c>
      <c r="B681" s="5" t="s">
        <v>671</v>
      </c>
      <c r="C681" s="3">
        <v>1030213</v>
      </c>
      <c r="D681" s="3"/>
      <c r="E681" s="6">
        <v>10261</v>
      </c>
      <c r="F681" s="3" t="s">
        <v>308</v>
      </c>
      <c r="G681" s="6">
        <v>1</v>
      </c>
      <c r="H681" s="3" t="s">
        <v>754</v>
      </c>
      <c r="I681" s="23">
        <v>477000</v>
      </c>
      <c r="J681" s="3" t="s">
        <v>3</v>
      </c>
      <c r="K681" s="3" t="s">
        <v>229</v>
      </c>
      <c r="L681" s="3" t="s">
        <v>908</v>
      </c>
      <c r="M681" s="3"/>
      <c r="N681" s="10"/>
      <c r="O681" s="10"/>
      <c r="P681" s="10"/>
      <c r="Q681" s="10"/>
      <c r="R681" s="10"/>
      <c r="S681" s="10"/>
      <c r="T681" s="10"/>
    </row>
    <row r="682" spans="1:20" s="10" customFormat="1" ht="144" x14ac:dyDescent="0.55000000000000004">
      <c r="A682" s="7" t="s">
        <v>665</v>
      </c>
      <c r="B682" s="7" t="s">
        <v>672</v>
      </c>
      <c r="C682" s="8">
        <v>1030209</v>
      </c>
      <c r="D682" s="8">
        <v>1030209003</v>
      </c>
      <c r="E682" s="9">
        <v>10294</v>
      </c>
      <c r="F682" s="8" t="s">
        <v>374</v>
      </c>
      <c r="G682" s="12"/>
      <c r="H682" s="8"/>
      <c r="I682" s="22">
        <v>5000</v>
      </c>
      <c r="J682" s="8"/>
      <c r="K682" s="8"/>
      <c r="L682" s="8" t="s">
        <v>908</v>
      </c>
      <c r="M682" s="8" t="s">
        <v>897</v>
      </c>
    </row>
    <row r="683" spans="1:20" s="4" customFormat="1" ht="144" x14ac:dyDescent="0.55000000000000004">
      <c r="A683" s="5" t="s">
        <v>665</v>
      </c>
      <c r="B683" s="5" t="s">
        <v>672</v>
      </c>
      <c r="C683" s="3">
        <v>1030209</v>
      </c>
      <c r="D683" s="3">
        <v>1030209003</v>
      </c>
      <c r="E683" s="6">
        <v>10294</v>
      </c>
      <c r="F683" s="3" t="s">
        <v>374</v>
      </c>
      <c r="G683" s="6">
        <v>1</v>
      </c>
      <c r="H683" s="3" t="s">
        <v>375</v>
      </c>
      <c r="I683" s="23">
        <v>5000</v>
      </c>
      <c r="J683" s="3" t="s">
        <v>3</v>
      </c>
      <c r="K683" s="5" t="s">
        <v>229</v>
      </c>
      <c r="L683" s="3" t="s">
        <v>908</v>
      </c>
      <c r="M683" s="3"/>
      <c r="N683" s="10"/>
      <c r="O683" s="10"/>
      <c r="P683" s="10"/>
      <c r="Q683" s="10"/>
      <c r="R683" s="10"/>
      <c r="S683" s="10"/>
      <c r="T683" s="10"/>
    </row>
    <row r="684" spans="1:20" s="10" customFormat="1" ht="144" x14ac:dyDescent="0.55000000000000004">
      <c r="A684" s="7" t="s">
        <v>665</v>
      </c>
      <c r="B684" s="7" t="s">
        <v>671</v>
      </c>
      <c r="C684" s="8">
        <v>1030102</v>
      </c>
      <c r="D684" s="8"/>
      <c r="E684" s="9">
        <v>10306</v>
      </c>
      <c r="F684" s="8" t="s">
        <v>385</v>
      </c>
      <c r="G684" s="12"/>
      <c r="H684" s="8"/>
      <c r="I684" s="22">
        <v>1000</v>
      </c>
      <c r="J684" s="8"/>
      <c r="K684" s="8"/>
      <c r="L684" s="8" t="s">
        <v>908</v>
      </c>
      <c r="M684" s="8" t="s">
        <v>897</v>
      </c>
    </row>
    <row r="685" spans="1:20" s="4" customFormat="1" ht="144" x14ac:dyDescent="0.55000000000000004">
      <c r="A685" s="5" t="s">
        <v>665</v>
      </c>
      <c r="B685" s="5" t="s">
        <v>671</v>
      </c>
      <c r="C685" s="3">
        <v>1030102</v>
      </c>
      <c r="D685" s="3"/>
      <c r="E685" s="6">
        <v>10306</v>
      </c>
      <c r="F685" s="3" t="s">
        <v>385</v>
      </c>
      <c r="G685" s="6">
        <v>1</v>
      </c>
      <c r="H685" s="3" t="s">
        <v>782</v>
      </c>
      <c r="I685" s="23">
        <v>1000</v>
      </c>
      <c r="J685" s="3" t="s">
        <v>783</v>
      </c>
      <c r="K685" s="8" t="s">
        <v>229</v>
      </c>
      <c r="L685" s="3" t="s">
        <v>908</v>
      </c>
      <c r="M685" s="3"/>
      <c r="N685" s="10"/>
      <c r="O685" s="10"/>
      <c r="P685" s="10"/>
      <c r="Q685" s="10"/>
      <c r="R685" s="10"/>
      <c r="S685" s="10"/>
      <c r="T685" s="10"/>
    </row>
    <row r="686" spans="1:20" s="4" customFormat="1" ht="144" x14ac:dyDescent="0.55000000000000004">
      <c r="A686" s="7" t="s">
        <v>358</v>
      </c>
      <c r="B686" s="7" t="s">
        <v>323</v>
      </c>
      <c r="C686" s="8">
        <v>1040401</v>
      </c>
      <c r="D686" s="8"/>
      <c r="E686" s="9">
        <v>10338</v>
      </c>
      <c r="F686" s="8" t="s">
        <v>419</v>
      </c>
      <c r="G686" s="12"/>
      <c r="H686" s="8"/>
      <c r="I686" s="22">
        <v>2000</v>
      </c>
      <c r="J686" s="8"/>
      <c r="K686" s="8"/>
      <c r="L686" s="8" t="s">
        <v>908</v>
      </c>
      <c r="M686" s="8" t="s">
        <v>897</v>
      </c>
      <c r="N686" s="10"/>
      <c r="O686" s="10"/>
      <c r="P686" s="10"/>
      <c r="Q686" s="10"/>
      <c r="R686" s="10"/>
      <c r="S686" s="10"/>
      <c r="T686" s="10"/>
    </row>
    <row r="687" spans="1:20" s="10" customFormat="1" ht="144" x14ac:dyDescent="0.55000000000000004">
      <c r="A687" s="5" t="s">
        <v>358</v>
      </c>
      <c r="B687" s="5" t="s">
        <v>323</v>
      </c>
      <c r="C687" s="3">
        <v>1040401</v>
      </c>
      <c r="D687" s="3"/>
      <c r="E687" s="6">
        <v>10338</v>
      </c>
      <c r="F687" s="3" t="s">
        <v>419</v>
      </c>
      <c r="G687" s="6">
        <v>1</v>
      </c>
      <c r="H687" s="3" t="s">
        <v>420</v>
      </c>
      <c r="I687" s="23">
        <v>2000</v>
      </c>
      <c r="J687" s="3" t="s">
        <v>421</v>
      </c>
      <c r="K687" s="3" t="s">
        <v>1</v>
      </c>
      <c r="L687" s="3" t="s">
        <v>908</v>
      </c>
      <c r="M687" s="3"/>
    </row>
    <row r="688" spans="1:20" s="4" customFormat="1" ht="144" x14ac:dyDescent="0.55000000000000004">
      <c r="A688" s="7" t="s">
        <v>358</v>
      </c>
      <c r="B688" s="7" t="s">
        <v>323</v>
      </c>
      <c r="C688" s="8">
        <v>1040401</v>
      </c>
      <c r="D688" s="8"/>
      <c r="E688" s="9">
        <v>10338</v>
      </c>
      <c r="F688" s="8" t="s">
        <v>419</v>
      </c>
      <c r="G688" s="12"/>
      <c r="H688" s="8"/>
      <c r="I688" s="22">
        <v>47747.39</v>
      </c>
      <c r="J688" s="8"/>
      <c r="K688" s="8"/>
      <c r="L688" s="8" t="s">
        <v>908</v>
      </c>
      <c r="M688" s="8" t="s">
        <v>917</v>
      </c>
      <c r="N688" s="26" t="s">
        <v>932</v>
      </c>
      <c r="O688" s="26" t="s">
        <v>930</v>
      </c>
      <c r="P688" s="10"/>
      <c r="Q688" s="10"/>
      <c r="R688" s="10"/>
      <c r="S688" s="10"/>
      <c r="T688" s="10"/>
    </row>
    <row r="689" spans="1:20" s="10" customFormat="1" ht="144" x14ac:dyDescent="0.55000000000000004">
      <c r="A689" s="5" t="s">
        <v>358</v>
      </c>
      <c r="B689" s="5" t="s">
        <v>323</v>
      </c>
      <c r="C689" s="3">
        <v>1040401</v>
      </c>
      <c r="D689" s="3"/>
      <c r="E689" s="6">
        <v>10338</v>
      </c>
      <c r="F689" s="3" t="s">
        <v>419</v>
      </c>
      <c r="G689" s="6">
        <v>1</v>
      </c>
      <c r="H689" s="3" t="s">
        <v>420</v>
      </c>
      <c r="I689" s="23">
        <v>47747.39</v>
      </c>
      <c r="J689" s="3" t="s">
        <v>421</v>
      </c>
      <c r="K689" s="3" t="s">
        <v>1</v>
      </c>
      <c r="L689" s="3" t="s">
        <v>908</v>
      </c>
      <c r="M689" s="3"/>
      <c r="N689" s="28" t="s">
        <v>932</v>
      </c>
      <c r="O689" s="28" t="s">
        <v>930</v>
      </c>
    </row>
    <row r="690" spans="1:20" s="4" customFormat="1" ht="144" x14ac:dyDescent="0.55000000000000004">
      <c r="A690" s="7" t="s">
        <v>668</v>
      </c>
      <c r="B690" s="7" t="s">
        <v>670</v>
      </c>
      <c r="C690" s="8">
        <v>1040102</v>
      </c>
      <c r="D690" s="8">
        <v>1040102003</v>
      </c>
      <c r="E690" s="9">
        <v>10350</v>
      </c>
      <c r="F690" s="8" t="s">
        <v>789</v>
      </c>
      <c r="G690" s="12"/>
      <c r="H690" s="8"/>
      <c r="I690" s="22">
        <v>5000</v>
      </c>
      <c r="J690" s="8"/>
      <c r="K690" s="8"/>
      <c r="L690" s="8" t="s">
        <v>908</v>
      </c>
      <c r="M690" s="8" t="s">
        <v>897</v>
      </c>
      <c r="N690" s="10"/>
      <c r="O690" s="10"/>
      <c r="P690" s="10"/>
      <c r="Q690" s="10"/>
      <c r="R690" s="10"/>
      <c r="S690" s="10"/>
      <c r="T690" s="10"/>
    </row>
    <row r="691" spans="1:20" s="10" customFormat="1" ht="144" x14ac:dyDescent="0.55000000000000004">
      <c r="A691" s="5" t="s">
        <v>668</v>
      </c>
      <c r="B691" s="5" t="s">
        <v>670</v>
      </c>
      <c r="C691" s="3">
        <v>1040102</v>
      </c>
      <c r="D691" s="3">
        <v>1040102003</v>
      </c>
      <c r="E691" s="6">
        <v>10350</v>
      </c>
      <c r="F691" s="3" t="s">
        <v>789</v>
      </c>
      <c r="G691" s="6">
        <v>1</v>
      </c>
      <c r="H691" s="3" t="s">
        <v>790</v>
      </c>
      <c r="I691" s="23">
        <v>5000</v>
      </c>
      <c r="J691" s="3" t="s">
        <v>3</v>
      </c>
      <c r="K691" s="3" t="s">
        <v>1</v>
      </c>
      <c r="L691" s="3" t="s">
        <v>908</v>
      </c>
      <c r="M691" s="3"/>
    </row>
    <row r="692" spans="1:20" s="4" customFormat="1" ht="144" x14ac:dyDescent="0.55000000000000004">
      <c r="A692" s="7" t="s">
        <v>665</v>
      </c>
      <c r="B692" s="7" t="s">
        <v>665</v>
      </c>
      <c r="C692" s="8">
        <v>1040102</v>
      </c>
      <c r="D692" s="8">
        <v>1040102003</v>
      </c>
      <c r="E692" s="9">
        <v>10365</v>
      </c>
      <c r="F692" s="8" t="s">
        <v>437</v>
      </c>
      <c r="G692" s="12"/>
      <c r="H692" s="8"/>
      <c r="I692" s="22">
        <v>28000</v>
      </c>
      <c r="J692" s="8"/>
      <c r="K692" s="8"/>
      <c r="L692" s="8" t="s">
        <v>908</v>
      </c>
      <c r="M692" s="8" t="s">
        <v>897</v>
      </c>
      <c r="N692" s="10"/>
      <c r="O692" s="10"/>
      <c r="P692" s="10"/>
      <c r="Q692" s="10"/>
      <c r="R692" s="10"/>
      <c r="S692" s="10"/>
      <c r="T692" s="10"/>
    </row>
    <row r="693" spans="1:20" s="10" customFormat="1" ht="144" x14ac:dyDescent="0.55000000000000004">
      <c r="A693" s="5" t="s">
        <v>665</v>
      </c>
      <c r="B693" s="5" t="s">
        <v>665</v>
      </c>
      <c r="C693" s="3">
        <v>1040102</v>
      </c>
      <c r="D693" s="3">
        <v>1040102003</v>
      </c>
      <c r="E693" s="6">
        <v>10365</v>
      </c>
      <c r="F693" s="3" t="s">
        <v>437</v>
      </c>
      <c r="G693" s="6">
        <v>1</v>
      </c>
      <c r="H693" s="3" t="s">
        <v>438</v>
      </c>
      <c r="I693" s="23">
        <v>28000</v>
      </c>
      <c r="J693" s="3" t="s">
        <v>3</v>
      </c>
      <c r="K693" s="3" t="s">
        <v>1</v>
      </c>
      <c r="L693" s="3" t="s">
        <v>908</v>
      </c>
      <c r="M693" s="3"/>
    </row>
    <row r="694" spans="1:20" s="4" customFormat="1" ht="144" x14ac:dyDescent="0.55000000000000004">
      <c r="A694" s="7" t="s">
        <v>665</v>
      </c>
      <c r="B694" s="7" t="s">
        <v>665</v>
      </c>
      <c r="C694" s="8">
        <v>1040102</v>
      </c>
      <c r="D694" s="8">
        <v>1040102003</v>
      </c>
      <c r="E694" s="9">
        <v>10365</v>
      </c>
      <c r="F694" s="8" t="s">
        <v>437</v>
      </c>
      <c r="G694" s="12"/>
      <c r="H694" s="8"/>
      <c r="I694" s="22">
        <v>7000</v>
      </c>
      <c r="J694" s="8"/>
      <c r="K694" s="8"/>
      <c r="L694" s="8" t="s">
        <v>908</v>
      </c>
      <c r="M694" s="8" t="s">
        <v>888</v>
      </c>
      <c r="N694" s="26" t="s">
        <v>943</v>
      </c>
      <c r="O694" s="10"/>
      <c r="P694" s="10"/>
      <c r="Q694" s="10"/>
      <c r="R694" s="10"/>
      <c r="S694" s="10"/>
      <c r="T694" s="10"/>
    </row>
    <row r="695" spans="1:20" s="10" customFormat="1" ht="144" x14ac:dyDescent="0.55000000000000004">
      <c r="A695" s="5" t="s">
        <v>665</v>
      </c>
      <c r="B695" s="5" t="s">
        <v>665</v>
      </c>
      <c r="C695" s="3">
        <v>1040102</v>
      </c>
      <c r="D695" s="3">
        <v>1040102003</v>
      </c>
      <c r="E695" s="6">
        <v>10365</v>
      </c>
      <c r="F695" s="3" t="s">
        <v>437</v>
      </c>
      <c r="G695" s="6">
        <v>1</v>
      </c>
      <c r="H695" s="3" t="s">
        <v>944</v>
      </c>
      <c r="I695" s="23">
        <v>7000</v>
      </c>
      <c r="J695" s="5" t="s">
        <v>769</v>
      </c>
      <c r="K695" s="3" t="s">
        <v>1</v>
      </c>
      <c r="L695" s="3" t="s">
        <v>908</v>
      </c>
      <c r="M695" s="3"/>
      <c r="N695" s="28" t="s">
        <v>943</v>
      </c>
    </row>
    <row r="696" spans="1:20" s="4" customFormat="1" ht="144" x14ac:dyDescent="0.55000000000000004">
      <c r="A696" s="7" t="s">
        <v>665</v>
      </c>
      <c r="B696" s="7" t="s">
        <v>665</v>
      </c>
      <c r="C696" s="8">
        <v>1040401</v>
      </c>
      <c r="D696" s="8"/>
      <c r="E696" s="9">
        <v>10366</v>
      </c>
      <c r="F696" s="8" t="s">
        <v>439</v>
      </c>
      <c r="G696" s="12"/>
      <c r="H696" s="8"/>
      <c r="I696" s="22">
        <v>48000</v>
      </c>
      <c r="J696" s="8"/>
      <c r="K696" s="8"/>
      <c r="L696" s="8" t="s">
        <v>908</v>
      </c>
      <c r="M696" s="8" t="s">
        <v>897</v>
      </c>
      <c r="N696" s="10"/>
      <c r="O696" s="10"/>
      <c r="P696" s="10"/>
      <c r="Q696" s="10"/>
      <c r="R696" s="10"/>
      <c r="S696" s="10"/>
      <c r="T696" s="10"/>
    </row>
    <row r="697" spans="1:20" s="10" customFormat="1" ht="144" x14ac:dyDescent="0.55000000000000004">
      <c r="A697" s="5" t="s">
        <v>665</v>
      </c>
      <c r="B697" s="5" t="s">
        <v>665</v>
      </c>
      <c r="C697" s="3">
        <v>1040401</v>
      </c>
      <c r="D697" s="3"/>
      <c r="E697" s="6">
        <v>10366</v>
      </c>
      <c r="F697" s="3" t="s">
        <v>439</v>
      </c>
      <c r="G697" s="6">
        <v>1</v>
      </c>
      <c r="H697" s="3" t="s">
        <v>440</v>
      </c>
      <c r="I697" s="23">
        <v>48000</v>
      </c>
      <c r="J697" s="3" t="s">
        <v>3</v>
      </c>
      <c r="K697" s="3" t="s">
        <v>1</v>
      </c>
      <c r="L697" s="3" t="s">
        <v>908</v>
      </c>
      <c r="M697" s="3"/>
    </row>
    <row r="698" spans="1:20" s="4" customFormat="1" ht="144" x14ac:dyDescent="0.55000000000000004">
      <c r="A698" s="7" t="s">
        <v>665</v>
      </c>
      <c r="B698" s="7" t="s">
        <v>665</v>
      </c>
      <c r="C698" s="8">
        <v>1040401</v>
      </c>
      <c r="D698" s="8"/>
      <c r="E698" s="9">
        <v>10366</v>
      </c>
      <c r="F698" s="8" t="s">
        <v>439</v>
      </c>
      <c r="G698" s="12"/>
      <c r="H698" s="8"/>
      <c r="I698" s="22">
        <v>11000</v>
      </c>
      <c r="J698" s="8"/>
      <c r="K698" s="8"/>
      <c r="L698" s="8" t="s">
        <v>908</v>
      </c>
      <c r="M698" s="8" t="s">
        <v>888</v>
      </c>
      <c r="N698" s="26" t="s">
        <v>943</v>
      </c>
      <c r="O698" s="10"/>
      <c r="P698" s="10"/>
      <c r="Q698" s="10"/>
      <c r="R698" s="10"/>
      <c r="S698" s="10"/>
      <c r="T698" s="10"/>
    </row>
    <row r="699" spans="1:20" s="10" customFormat="1" ht="144" x14ac:dyDescent="0.55000000000000004">
      <c r="A699" s="5" t="s">
        <v>665</v>
      </c>
      <c r="B699" s="5" t="s">
        <v>665</v>
      </c>
      <c r="C699" s="3">
        <v>1040401</v>
      </c>
      <c r="D699" s="3"/>
      <c r="E699" s="6">
        <v>10366</v>
      </c>
      <c r="F699" s="3" t="s">
        <v>439</v>
      </c>
      <c r="G699" s="6">
        <v>1</v>
      </c>
      <c r="H699" s="3" t="s">
        <v>944</v>
      </c>
      <c r="I699" s="23">
        <v>11000</v>
      </c>
      <c r="J699" s="5" t="s">
        <v>769</v>
      </c>
      <c r="K699" s="3" t="s">
        <v>1</v>
      </c>
      <c r="L699" s="3" t="s">
        <v>908</v>
      </c>
      <c r="M699" s="3"/>
      <c r="N699" s="28" t="s">
        <v>943</v>
      </c>
    </row>
    <row r="700" spans="1:20" s="4" customFormat="1" ht="144" x14ac:dyDescent="0.55000000000000004">
      <c r="A700" s="7" t="s">
        <v>665</v>
      </c>
      <c r="B700" s="7" t="s">
        <v>665</v>
      </c>
      <c r="C700" s="8">
        <v>1040101</v>
      </c>
      <c r="D700" s="8"/>
      <c r="E700" s="9">
        <v>10367</v>
      </c>
      <c r="F700" s="8" t="s">
        <v>441</v>
      </c>
      <c r="G700" s="12"/>
      <c r="H700" s="8"/>
      <c r="I700" s="22">
        <v>4000</v>
      </c>
      <c r="J700" s="8"/>
      <c r="K700" s="8"/>
      <c r="L700" s="8" t="s">
        <v>908</v>
      </c>
      <c r="M700" s="8" t="s">
        <v>897</v>
      </c>
      <c r="N700" s="10"/>
      <c r="O700" s="10"/>
      <c r="P700" s="10"/>
      <c r="Q700" s="10"/>
      <c r="R700" s="10"/>
      <c r="S700" s="10"/>
      <c r="T700" s="10"/>
    </row>
    <row r="701" spans="1:20" s="10" customFormat="1" ht="144" x14ac:dyDescent="0.55000000000000004">
      <c r="A701" s="5" t="s">
        <v>665</v>
      </c>
      <c r="B701" s="5" t="s">
        <v>665</v>
      </c>
      <c r="C701" s="3">
        <v>1040101</v>
      </c>
      <c r="D701" s="3"/>
      <c r="E701" s="6">
        <v>10367</v>
      </c>
      <c r="F701" s="3" t="s">
        <v>441</v>
      </c>
      <c r="G701" s="6">
        <v>1</v>
      </c>
      <c r="H701" s="3" t="s">
        <v>442</v>
      </c>
      <c r="I701" s="23">
        <v>4000</v>
      </c>
      <c r="J701" s="3" t="s">
        <v>3</v>
      </c>
      <c r="K701" s="3" t="s">
        <v>1</v>
      </c>
      <c r="L701" s="3" t="s">
        <v>908</v>
      </c>
      <c r="M701" s="3"/>
    </row>
    <row r="702" spans="1:20" s="4" customFormat="1" ht="144" x14ac:dyDescent="0.55000000000000004">
      <c r="A702" s="7" t="s">
        <v>665</v>
      </c>
      <c r="B702" s="7" t="s">
        <v>668</v>
      </c>
      <c r="C702" s="8">
        <v>1030213</v>
      </c>
      <c r="D702" s="8"/>
      <c r="E702" s="9">
        <v>10396</v>
      </c>
      <c r="F702" s="8" t="s">
        <v>466</v>
      </c>
      <c r="G702" s="12"/>
      <c r="H702" s="8"/>
      <c r="I702" s="22">
        <v>25</v>
      </c>
      <c r="J702" s="8"/>
      <c r="K702" s="8"/>
      <c r="L702" s="8" t="s">
        <v>908</v>
      </c>
      <c r="M702" s="8" t="s">
        <v>897</v>
      </c>
      <c r="N702" s="10"/>
      <c r="O702" s="10"/>
      <c r="P702" s="10"/>
      <c r="Q702" s="10"/>
      <c r="R702" s="10"/>
      <c r="S702" s="10"/>
      <c r="T702" s="10"/>
    </row>
    <row r="703" spans="1:20" s="10" customFormat="1" ht="144" x14ac:dyDescent="0.55000000000000004">
      <c r="A703" s="5" t="s">
        <v>665</v>
      </c>
      <c r="B703" s="5" t="s">
        <v>668</v>
      </c>
      <c r="C703" s="3">
        <v>1030213</v>
      </c>
      <c r="D703" s="3"/>
      <c r="E703" s="6">
        <v>10396</v>
      </c>
      <c r="F703" s="3" t="s">
        <v>466</v>
      </c>
      <c r="G703" s="6">
        <v>1</v>
      </c>
      <c r="H703" s="3" t="s">
        <v>467</v>
      </c>
      <c r="I703" s="23">
        <v>25</v>
      </c>
      <c r="J703" s="3" t="s">
        <v>228</v>
      </c>
      <c r="K703" s="3" t="s">
        <v>229</v>
      </c>
      <c r="L703" s="3" t="s">
        <v>908</v>
      </c>
      <c r="M703" s="3"/>
    </row>
    <row r="704" spans="1:20" s="4" customFormat="1" ht="144" x14ac:dyDescent="0.55000000000000004">
      <c r="A704" s="7" t="s">
        <v>324</v>
      </c>
      <c r="B704" s="7" t="s">
        <v>670</v>
      </c>
      <c r="C704" s="8">
        <v>1040102</v>
      </c>
      <c r="D704" s="8"/>
      <c r="E704" s="9">
        <v>10506</v>
      </c>
      <c r="F704" s="8" t="s">
        <v>478</v>
      </c>
      <c r="G704" s="12"/>
      <c r="H704" s="8"/>
      <c r="I704" s="22">
        <v>3000</v>
      </c>
      <c r="J704" s="8"/>
      <c r="K704" s="8"/>
      <c r="L704" s="8" t="s">
        <v>908</v>
      </c>
      <c r="M704" s="8" t="s">
        <v>897</v>
      </c>
      <c r="N704" s="10"/>
      <c r="O704" s="10"/>
      <c r="P704" s="10"/>
      <c r="Q704" s="10"/>
      <c r="R704" s="10"/>
      <c r="S704" s="10"/>
      <c r="T704" s="10"/>
    </row>
    <row r="705" spans="1:20" s="10" customFormat="1" ht="144" x14ac:dyDescent="0.55000000000000004">
      <c r="A705" s="5" t="s">
        <v>324</v>
      </c>
      <c r="B705" s="5" t="s">
        <v>670</v>
      </c>
      <c r="C705" s="3">
        <v>1040102</v>
      </c>
      <c r="D705" s="3"/>
      <c r="E705" s="6">
        <v>10506</v>
      </c>
      <c r="F705" s="3" t="s">
        <v>478</v>
      </c>
      <c r="G705" s="6">
        <v>1</v>
      </c>
      <c r="H705" s="3" t="s">
        <v>479</v>
      </c>
      <c r="I705" s="23">
        <v>3000</v>
      </c>
      <c r="J705" s="3" t="s">
        <v>421</v>
      </c>
      <c r="K705" s="3" t="s">
        <v>1</v>
      </c>
      <c r="L705" s="3" t="s">
        <v>908</v>
      </c>
      <c r="M705" s="3"/>
    </row>
    <row r="706" spans="1:20" s="4" customFormat="1" ht="144" x14ac:dyDescent="0.55000000000000004">
      <c r="A706" s="7" t="s">
        <v>324</v>
      </c>
      <c r="B706" s="7" t="s">
        <v>670</v>
      </c>
      <c r="C706" s="8">
        <v>1040102</v>
      </c>
      <c r="D706" s="8"/>
      <c r="E706" s="9">
        <v>10506</v>
      </c>
      <c r="F706" s="8" t="s">
        <v>478</v>
      </c>
      <c r="G706" s="12"/>
      <c r="H706" s="8"/>
      <c r="I706" s="22">
        <v>46918.28</v>
      </c>
      <c r="J706" s="8"/>
      <c r="K706" s="8"/>
      <c r="L706" s="8" t="s">
        <v>908</v>
      </c>
      <c r="M706" s="8" t="s">
        <v>917</v>
      </c>
      <c r="N706" s="26" t="s">
        <v>932</v>
      </c>
      <c r="O706" s="26" t="s">
        <v>930</v>
      </c>
      <c r="P706" s="10"/>
      <c r="Q706" s="10"/>
      <c r="R706" s="10"/>
      <c r="S706" s="10"/>
      <c r="T706" s="10"/>
    </row>
    <row r="707" spans="1:20" s="10" customFormat="1" ht="144" x14ac:dyDescent="0.55000000000000004">
      <c r="A707" s="5" t="s">
        <v>324</v>
      </c>
      <c r="B707" s="5" t="s">
        <v>670</v>
      </c>
      <c r="C707" s="3">
        <v>1040102</v>
      </c>
      <c r="D707" s="3"/>
      <c r="E707" s="6">
        <v>10506</v>
      </c>
      <c r="F707" s="3" t="s">
        <v>478</v>
      </c>
      <c r="G707" s="6">
        <v>1</v>
      </c>
      <c r="H707" s="3" t="s">
        <v>479</v>
      </c>
      <c r="I707" s="23">
        <v>46918.28</v>
      </c>
      <c r="J707" s="3" t="s">
        <v>421</v>
      </c>
      <c r="K707" s="3" t="s">
        <v>1</v>
      </c>
      <c r="L707" s="3" t="s">
        <v>908</v>
      </c>
      <c r="M707" s="3"/>
      <c r="N707" s="28" t="s">
        <v>932</v>
      </c>
      <c r="O707" s="28" t="s">
        <v>930</v>
      </c>
    </row>
    <row r="708" spans="1:20" s="4" customFormat="1" ht="144" x14ac:dyDescent="0.55000000000000004">
      <c r="A708" s="7" t="s">
        <v>324</v>
      </c>
      <c r="B708" s="7" t="s">
        <v>670</v>
      </c>
      <c r="C708" s="8">
        <v>1040102</v>
      </c>
      <c r="D708" s="8"/>
      <c r="E708" s="9">
        <v>10506</v>
      </c>
      <c r="F708" s="8" t="s">
        <v>478</v>
      </c>
      <c r="G708" s="12"/>
      <c r="H708" s="8"/>
      <c r="I708" s="22">
        <v>17135</v>
      </c>
      <c r="J708" s="8"/>
      <c r="K708" s="8"/>
      <c r="L708" s="8" t="s">
        <v>908</v>
      </c>
      <c r="M708" s="8" t="s">
        <v>888</v>
      </c>
      <c r="N708" s="26" t="s">
        <v>943</v>
      </c>
      <c r="O708" s="26"/>
      <c r="P708" s="10"/>
      <c r="Q708" s="10"/>
      <c r="R708" s="10"/>
      <c r="S708" s="10"/>
      <c r="T708" s="10"/>
    </row>
    <row r="709" spans="1:20" s="10" customFormat="1" ht="144" x14ac:dyDescent="0.55000000000000004">
      <c r="A709" s="5" t="s">
        <v>324</v>
      </c>
      <c r="B709" s="5" t="s">
        <v>670</v>
      </c>
      <c r="C709" s="3">
        <v>1040102</v>
      </c>
      <c r="D709" s="3"/>
      <c r="E709" s="6">
        <v>10506</v>
      </c>
      <c r="F709" s="3" t="s">
        <v>478</v>
      </c>
      <c r="G709" s="6">
        <v>1</v>
      </c>
      <c r="H709" s="3" t="s">
        <v>944</v>
      </c>
      <c r="I709" s="23">
        <v>17135</v>
      </c>
      <c r="J709" s="5" t="s">
        <v>769</v>
      </c>
      <c r="K709" s="3" t="s">
        <v>1</v>
      </c>
      <c r="L709" s="3" t="s">
        <v>908</v>
      </c>
      <c r="M709" s="3"/>
      <c r="N709" s="28" t="s">
        <v>943</v>
      </c>
      <c r="O709" s="28"/>
    </row>
    <row r="710" spans="1:20" s="10" customFormat="1" ht="144" x14ac:dyDescent="0.55000000000000004">
      <c r="A710" s="7" t="s">
        <v>665</v>
      </c>
      <c r="B710" s="7" t="s">
        <v>671</v>
      </c>
      <c r="C710" s="8">
        <v>1030102</v>
      </c>
      <c r="D710" s="8">
        <v>1030102005</v>
      </c>
      <c r="E710" s="9">
        <v>10514</v>
      </c>
      <c r="F710" s="8" t="s">
        <v>490</v>
      </c>
      <c r="G710" s="12"/>
      <c r="H710" s="8"/>
      <c r="I710" s="22">
        <v>1000</v>
      </c>
      <c r="J710" s="8"/>
      <c r="K710" s="8"/>
      <c r="L710" s="8" t="s">
        <v>908</v>
      </c>
      <c r="M710" s="8" t="s">
        <v>897</v>
      </c>
    </row>
    <row r="711" spans="1:20" s="4" customFormat="1" ht="144" x14ac:dyDescent="0.55000000000000004">
      <c r="A711" s="5" t="s">
        <v>665</v>
      </c>
      <c r="B711" s="5" t="s">
        <v>671</v>
      </c>
      <c r="C711" s="3">
        <v>1030102</v>
      </c>
      <c r="D711" s="3">
        <v>1030102005</v>
      </c>
      <c r="E711" s="6">
        <v>10514</v>
      </c>
      <c r="F711" s="3" t="s">
        <v>490</v>
      </c>
      <c r="G711" s="6">
        <v>1</v>
      </c>
      <c r="H711" s="3" t="s">
        <v>491</v>
      </c>
      <c r="I711" s="23">
        <v>1000</v>
      </c>
      <c r="J711" s="3" t="s">
        <v>3</v>
      </c>
      <c r="K711" s="3" t="s">
        <v>229</v>
      </c>
      <c r="L711" s="3" t="s">
        <v>908</v>
      </c>
      <c r="M711" s="3"/>
      <c r="N711" s="10"/>
      <c r="O711" s="10"/>
      <c r="P711" s="10"/>
      <c r="Q711" s="10"/>
      <c r="R711" s="10"/>
      <c r="S711" s="10"/>
      <c r="T711" s="10"/>
    </row>
    <row r="712" spans="1:20" s="10" customFormat="1" ht="144" x14ac:dyDescent="0.55000000000000004">
      <c r="A712" s="7" t="s">
        <v>324</v>
      </c>
      <c r="B712" s="7" t="s">
        <v>670</v>
      </c>
      <c r="C712" s="8">
        <v>1040401</v>
      </c>
      <c r="D712" s="8"/>
      <c r="E712" s="9">
        <v>10515</v>
      </c>
      <c r="F712" s="8" t="s">
        <v>492</v>
      </c>
      <c r="G712" s="12"/>
      <c r="H712" s="8"/>
      <c r="I712" s="22">
        <v>3000</v>
      </c>
      <c r="J712" s="8"/>
      <c r="K712" s="8"/>
      <c r="L712" s="8" t="s">
        <v>908</v>
      </c>
      <c r="M712" s="8" t="s">
        <v>897</v>
      </c>
    </row>
    <row r="713" spans="1:20" s="4" customFormat="1" ht="144" x14ac:dyDescent="0.55000000000000004">
      <c r="A713" s="5" t="s">
        <v>324</v>
      </c>
      <c r="B713" s="5" t="s">
        <v>670</v>
      </c>
      <c r="C713" s="3">
        <v>1040401</v>
      </c>
      <c r="D713" s="3"/>
      <c r="E713" s="6">
        <v>10515</v>
      </c>
      <c r="F713" s="3" t="s">
        <v>492</v>
      </c>
      <c r="G713" s="6">
        <v>1</v>
      </c>
      <c r="H713" s="3" t="s">
        <v>493</v>
      </c>
      <c r="I713" s="23">
        <v>3000</v>
      </c>
      <c r="J713" s="3" t="s">
        <v>421</v>
      </c>
      <c r="K713" s="3" t="s">
        <v>1</v>
      </c>
      <c r="L713" s="3" t="s">
        <v>908</v>
      </c>
      <c r="M713" s="3"/>
      <c r="N713" s="10"/>
      <c r="O713" s="10"/>
      <c r="P713" s="10"/>
      <c r="Q713" s="10"/>
      <c r="R713" s="10"/>
      <c r="S713" s="10"/>
      <c r="T713" s="10"/>
    </row>
    <row r="714" spans="1:20" s="10" customFormat="1" ht="144" x14ac:dyDescent="0.55000000000000004">
      <c r="A714" s="7" t="s">
        <v>324</v>
      </c>
      <c r="B714" s="7" t="s">
        <v>670</v>
      </c>
      <c r="C714" s="8">
        <v>1040401</v>
      </c>
      <c r="D714" s="8"/>
      <c r="E714" s="9">
        <v>10515</v>
      </c>
      <c r="F714" s="8" t="s">
        <v>492</v>
      </c>
      <c r="G714" s="12"/>
      <c r="H714" s="8"/>
      <c r="I714" s="22">
        <v>129587.9</v>
      </c>
      <c r="J714" s="8"/>
      <c r="K714" s="8"/>
      <c r="L714" s="8" t="s">
        <v>908</v>
      </c>
      <c r="M714" s="8" t="s">
        <v>917</v>
      </c>
      <c r="N714" s="26" t="s">
        <v>932</v>
      </c>
      <c r="O714" s="26" t="s">
        <v>930</v>
      </c>
    </row>
    <row r="715" spans="1:20" s="4" customFormat="1" ht="144" x14ac:dyDescent="0.55000000000000004">
      <c r="A715" s="5" t="s">
        <v>324</v>
      </c>
      <c r="B715" s="5" t="s">
        <v>670</v>
      </c>
      <c r="C715" s="3">
        <v>1040401</v>
      </c>
      <c r="D715" s="3"/>
      <c r="E715" s="6">
        <v>10515</v>
      </c>
      <c r="F715" s="3" t="s">
        <v>492</v>
      </c>
      <c r="G715" s="6">
        <v>1</v>
      </c>
      <c r="H715" s="3" t="s">
        <v>493</v>
      </c>
      <c r="I715" s="23">
        <v>129587.9</v>
      </c>
      <c r="J715" s="3" t="s">
        <v>421</v>
      </c>
      <c r="K715" s="3" t="s">
        <v>1</v>
      </c>
      <c r="L715" s="3" t="s">
        <v>908</v>
      </c>
      <c r="M715" s="3"/>
      <c r="N715" s="28" t="s">
        <v>932</v>
      </c>
      <c r="O715" s="28" t="s">
        <v>930</v>
      </c>
      <c r="P715" s="10"/>
      <c r="Q715" s="10"/>
      <c r="R715" s="10"/>
      <c r="S715" s="10"/>
      <c r="T715" s="10"/>
    </row>
    <row r="716" spans="1:20" s="10" customFormat="1" ht="144" x14ac:dyDescent="0.55000000000000004">
      <c r="A716" s="7" t="s">
        <v>324</v>
      </c>
      <c r="B716" s="7" t="s">
        <v>670</v>
      </c>
      <c r="C716" s="8">
        <v>1040401</v>
      </c>
      <c r="D716" s="8"/>
      <c r="E716" s="9">
        <v>10515</v>
      </c>
      <c r="F716" s="8" t="s">
        <v>492</v>
      </c>
      <c r="G716" s="12"/>
      <c r="H716" s="8"/>
      <c r="I716" s="22">
        <v>10000</v>
      </c>
      <c r="J716" s="8"/>
      <c r="K716" s="8"/>
      <c r="L716" s="8" t="s">
        <v>908</v>
      </c>
      <c r="M716" s="8" t="s">
        <v>888</v>
      </c>
      <c r="N716" s="26" t="s">
        <v>943</v>
      </c>
      <c r="O716" s="26"/>
    </row>
    <row r="717" spans="1:20" s="4" customFormat="1" ht="144" x14ac:dyDescent="0.55000000000000004">
      <c r="A717" s="5" t="s">
        <v>324</v>
      </c>
      <c r="B717" s="5" t="s">
        <v>670</v>
      </c>
      <c r="C717" s="3">
        <v>1040401</v>
      </c>
      <c r="D717" s="3"/>
      <c r="E717" s="6">
        <v>10515</v>
      </c>
      <c r="F717" s="3" t="s">
        <v>492</v>
      </c>
      <c r="G717" s="6">
        <v>1</v>
      </c>
      <c r="H717" s="3" t="s">
        <v>944</v>
      </c>
      <c r="I717" s="23">
        <v>10000</v>
      </c>
      <c r="J717" s="5" t="s">
        <v>769</v>
      </c>
      <c r="K717" s="3" t="s">
        <v>1</v>
      </c>
      <c r="L717" s="3" t="s">
        <v>908</v>
      </c>
      <c r="M717" s="3"/>
      <c r="N717" s="28" t="s">
        <v>943</v>
      </c>
      <c r="O717" s="28"/>
      <c r="P717" s="10"/>
      <c r="Q717" s="10"/>
      <c r="R717" s="10"/>
      <c r="S717" s="10"/>
      <c r="T717" s="10"/>
    </row>
    <row r="718" spans="1:20" s="4" customFormat="1" ht="144" x14ac:dyDescent="0.55000000000000004">
      <c r="A718" s="7" t="s">
        <v>358</v>
      </c>
      <c r="B718" s="7" t="s">
        <v>323</v>
      </c>
      <c r="C718" s="8">
        <v>1040102</v>
      </c>
      <c r="D718" s="8"/>
      <c r="E718" s="9">
        <v>10521</v>
      </c>
      <c r="F718" s="8" t="s">
        <v>494</v>
      </c>
      <c r="G718" s="12"/>
      <c r="H718" s="8"/>
      <c r="I718" s="22">
        <v>3000</v>
      </c>
      <c r="J718" s="8"/>
      <c r="K718" s="8"/>
      <c r="L718" s="8" t="s">
        <v>908</v>
      </c>
      <c r="M718" s="8" t="s">
        <v>897</v>
      </c>
      <c r="N718" s="10"/>
      <c r="O718" s="10"/>
      <c r="P718" s="10"/>
      <c r="Q718" s="10"/>
      <c r="R718" s="10"/>
      <c r="S718" s="10"/>
      <c r="T718" s="10"/>
    </row>
    <row r="719" spans="1:20" s="10" customFormat="1" ht="144" x14ac:dyDescent="0.55000000000000004">
      <c r="A719" s="5" t="s">
        <v>358</v>
      </c>
      <c r="B719" s="5" t="s">
        <v>323</v>
      </c>
      <c r="C719" s="3">
        <v>1040102</v>
      </c>
      <c r="D719" s="3"/>
      <c r="E719" s="6">
        <v>10521</v>
      </c>
      <c r="F719" s="3" t="s">
        <v>494</v>
      </c>
      <c r="G719" s="6">
        <v>1</v>
      </c>
      <c r="H719" s="3" t="s">
        <v>495</v>
      </c>
      <c r="I719" s="23">
        <v>3000</v>
      </c>
      <c r="J719" s="3" t="s">
        <v>421</v>
      </c>
      <c r="K719" s="3" t="s">
        <v>1</v>
      </c>
      <c r="L719" s="3" t="s">
        <v>908</v>
      </c>
      <c r="M719" s="3"/>
    </row>
    <row r="720" spans="1:20" s="4" customFormat="1" ht="144" x14ac:dyDescent="0.55000000000000004">
      <c r="A720" s="7" t="s">
        <v>358</v>
      </c>
      <c r="B720" s="7" t="s">
        <v>323</v>
      </c>
      <c r="C720" s="8">
        <v>1040102</v>
      </c>
      <c r="D720" s="8"/>
      <c r="E720" s="9">
        <v>10521</v>
      </c>
      <c r="F720" s="8" t="s">
        <v>494</v>
      </c>
      <c r="G720" s="12"/>
      <c r="H720" s="8"/>
      <c r="I720" s="22">
        <v>3500</v>
      </c>
      <c r="J720" s="8"/>
      <c r="K720" s="8"/>
      <c r="L720" s="8" t="s">
        <v>908</v>
      </c>
      <c r="M720" s="8" t="s">
        <v>917</v>
      </c>
      <c r="N720" s="26" t="s">
        <v>932</v>
      </c>
      <c r="O720" s="26" t="s">
        <v>930</v>
      </c>
      <c r="P720" s="10"/>
      <c r="Q720" s="10"/>
      <c r="R720" s="10"/>
      <c r="S720" s="10"/>
      <c r="T720" s="10"/>
    </row>
    <row r="721" spans="1:20" s="10" customFormat="1" ht="144" x14ac:dyDescent="0.55000000000000004">
      <c r="A721" s="5" t="s">
        <v>358</v>
      </c>
      <c r="B721" s="5" t="s">
        <v>323</v>
      </c>
      <c r="C721" s="3">
        <v>1040102</v>
      </c>
      <c r="D721" s="3"/>
      <c r="E721" s="6">
        <v>10521</v>
      </c>
      <c r="F721" s="3" t="s">
        <v>494</v>
      </c>
      <c r="G721" s="6">
        <v>1</v>
      </c>
      <c r="H721" s="3" t="s">
        <v>495</v>
      </c>
      <c r="I721" s="23">
        <v>3500</v>
      </c>
      <c r="J721" s="3" t="s">
        <v>421</v>
      </c>
      <c r="K721" s="3" t="s">
        <v>1</v>
      </c>
      <c r="L721" s="3" t="s">
        <v>908</v>
      </c>
      <c r="M721" s="3"/>
      <c r="N721" s="28" t="s">
        <v>932</v>
      </c>
      <c r="O721" s="28" t="s">
        <v>930</v>
      </c>
    </row>
    <row r="722" spans="1:20" s="4" customFormat="1" ht="144" x14ac:dyDescent="0.55000000000000004">
      <c r="A722" s="7" t="s">
        <v>665</v>
      </c>
      <c r="B722" s="7" t="s">
        <v>671</v>
      </c>
      <c r="C722" s="8">
        <v>1030216</v>
      </c>
      <c r="D722" s="8">
        <v>1030216002</v>
      </c>
      <c r="E722" s="9">
        <v>10569</v>
      </c>
      <c r="F722" s="8" t="s">
        <v>533</v>
      </c>
      <c r="G722" s="12"/>
      <c r="H722" s="8"/>
      <c r="I722" s="22">
        <v>500</v>
      </c>
      <c r="J722" s="8"/>
      <c r="K722" s="8"/>
      <c r="L722" s="8" t="s">
        <v>908</v>
      </c>
      <c r="M722" s="8" t="s">
        <v>897</v>
      </c>
      <c r="N722" s="10"/>
      <c r="O722" s="10"/>
      <c r="P722" s="10"/>
      <c r="Q722" s="10"/>
      <c r="R722" s="10"/>
      <c r="S722" s="10"/>
      <c r="T722" s="10"/>
    </row>
    <row r="723" spans="1:20" s="4" customFormat="1" ht="144" x14ac:dyDescent="0.55000000000000004">
      <c r="A723" s="5" t="s">
        <v>665</v>
      </c>
      <c r="B723" s="5" t="s">
        <v>671</v>
      </c>
      <c r="C723" s="3">
        <v>1030216</v>
      </c>
      <c r="D723" s="3">
        <v>1030216002</v>
      </c>
      <c r="E723" s="6">
        <v>10569</v>
      </c>
      <c r="F723" s="3" t="s">
        <v>533</v>
      </c>
      <c r="G723" s="6">
        <v>1</v>
      </c>
      <c r="H723" s="3" t="s">
        <v>534</v>
      </c>
      <c r="I723" s="23">
        <v>500</v>
      </c>
      <c r="J723" s="3" t="s">
        <v>3</v>
      </c>
      <c r="K723" s="3" t="s">
        <v>1</v>
      </c>
      <c r="L723" s="3" t="s">
        <v>908</v>
      </c>
      <c r="M723" s="3"/>
      <c r="N723" s="10"/>
      <c r="O723" s="10"/>
      <c r="P723" s="10"/>
      <c r="Q723" s="10"/>
      <c r="R723" s="10"/>
      <c r="S723" s="10"/>
      <c r="T723" s="10"/>
    </row>
    <row r="724" spans="1:20" s="4" customFormat="1" ht="144" x14ac:dyDescent="0.55000000000000004">
      <c r="A724" s="7" t="s">
        <v>665</v>
      </c>
      <c r="B724" s="7" t="s">
        <v>671</v>
      </c>
      <c r="C724" s="8">
        <v>1030102</v>
      </c>
      <c r="D724" s="8">
        <v>1030102001</v>
      </c>
      <c r="E724" s="9">
        <v>10570</v>
      </c>
      <c r="F724" s="8" t="s">
        <v>535</v>
      </c>
      <c r="G724" s="12"/>
      <c r="H724" s="8"/>
      <c r="I724" s="22">
        <v>1500</v>
      </c>
      <c r="J724" s="8"/>
      <c r="K724" s="8"/>
      <c r="L724" s="8" t="s">
        <v>908</v>
      </c>
      <c r="M724" s="8" t="s">
        <v>897</v>
      </c>
      <c r="N724" s="10"/>
      <c r="O724" s="10"/>
      <c r="P724" s="10"/>
      <c r="Q724" s="10"/>
      <c r="R724" s="10"/>
      <c r="S724" s="10"/>
      <c r="T724" s="10"/>
    </row>
    <row r="725" spans="1:20" s="4" customFormat="1" ht="144" x14ac:dyDescent="0.55000000000000004">
      <c r="A725" s="5" t="s">
        <v>665</v>
      </c>
      <c r="B725" s="5" t="s">
        <v>671</v>
      </c>
      <c r="C725" s="3">
        <v>1030102</v>
      </c>
      <c r="D725" s="3">
        <v>1030102001</v>
      </c>
      <c r="E725" s="6">
        <v>10570</v>
      </c>
      <c r="F725" s="3" t="s">
        <v>535</v>
      </c>
      <c r="G725" s="6">
        <v>1</v>
      </c>
      <c r="H725" s="3" t="s">
        <v>536</v>
      </c>
      <c r="I725" s="23">
        <v>1500</v>
      </c>
      <c r="J725" s="3" t="s">
        <v>3</v>
      </c>
      <c r="K725" s="3" t="s">
        <v>1</v>
      </c>
      <c r="L725" s="3" t="s">
        <v>908</v>
      </c>
      <c r="M725" s="3"/>
      <c r="N725" s="10"/>
      <c r="O725" s="10"/>
      <c r="P725" s="10"/>
      <c r="Q725" s="10"/>
      <c r="R725" s="10"/>
      <c r="S725" s="10"/>
      <c r="T725" s="10"/>
    </row>
    <row r="726" spans="1:20" s="4" customFormat="1" ht="144" x14ac:dyDescent="0.55000000000000004">
      <c r="A726" s="7" t="s">
        <v>665</v>
      </c>
      <c r="B726" s="7" t="s">
        <v>668</v>
      </c>
      <c r="C726" s="8">
        <v>1030211</v>
      </c>
      <c r="D726" s="8"/>
      <c r="E726" s="9">
        <v>10628</v>
      </c>
      <c r="F726" s="8" t="s">
        <v>264</v>
      </c>
      <c r="G726" s="12"/>
      <c r="H726" s="8"/>
      <c r="I726" s="22">
        <v>4000</v>
      </c>
      <c r="J726" s="8"/>
      <c r="K726" s="8"/>
      <c r="L726" s="8" t="s">
        <v>908</v>
      </c>
      <c r="M726" s="8" t="s">
        <v>897</v>
      </c>
      <c r="N726" s="10"/>
      <c r="O726" s="10"/>
      <c r="P726" s="10"/>
      <c r="Q726" s="10"/>
      <c r="R726" s="10"/>
      <c r="S726" s="10"/>
      <c r="T726" s="10"/>
    </row>
    <row r="727" spans="1:20" s="10" customFormat="1" ht="144" x14ac:dyDescent="0.55000000000000004">
      <c r="A727" s="5" t="s">
        <v>665</v>
      </c>
      <c r="B727" s="5" t="s">
        <v>668</v>
      </c>
      <c r="C727" s="3">
        <v>1030211</v>
      </c>
      <c r="D727" s="3"/>
      <c r="E727" s="6">
        <v>10628</v>
      </c>
      <c r="F727" s="3" t="s">
        <v>264</v>
      </c>
      <c r="G727" s="6">
        <v>1</v>
      </c>
      <c r="H727" s="3" t="s">
        <v>832</v>
      </c>
      <c r="I727" s="23">
        <v>4000</v>
      </c>
      <c r="J727" s="3" t="s">
        <v>3</v>
      </c>
      <c r="K727" s="3" t="s">
        <v>1</v>
      </c>
      <c r="L727" s="3" t="s">
        <v>908</v>
      </c>
      <c r="M727" s="3"/>
    </row>
    <row r="728" spans="1:20" s="4" customFormat="1" ht="144" x14ac:dyDescent="0.55000000000000004">
      <c r="A728" s="7" t="s">
        <v>665</v>
      </c>
      <c r="B728" s="7" t="s">
        <v>671</v>
      </c>
      <c r="C728" s="8">
        <v>2020103</v>
      </c>
      <c r="D728" s="8"/>
      <c r="E728" s="9">
        <v>20005</v>
      </c>
      <c r="F728" s="8" t="s">
        <v>581</v>
      </c>
      <c r="G728" s="12"/>
      <c r="H728" s="8"/>
      <c r="I728" s="22">
        <v>18000</v>
      </c>
      <c r="J728" s="8"/>
      <c r="K728" s="8"/>
      <c r="L728" s="8" t="s">
        <v>908</v>
      </c>
      <c r="M728" s="8" t="s">
        <v>897</v>
      </c>
      <c r="N728" s="10"/>
      <c r="O728" s="10"/>
      <c r="P728" s="10"/>
      <c r="Q728" s="10"/>
      <c r="R728" s="10"/>
      <c r="S728" s="10"/>
      <c r="T728" s="10"/>
    </row>
    <row r="729" spans="1:20" s="4" customFormat="1" ht="144" x14ac:dyDescent="0.55000000000000004">
      <c r="A729" s="5" t="s">
        <v>665</v>
      </c>
      <c r="B729" s="5" t="s">
        <v>671</v>
      </c>
      <c r="C729" s="3">
        <v>2020103</v>
      </c>
      <c r="D729" s="3"/>
      <c r="E729" s="6">
        <v>20005</v>
      </c>
      <c r="F729" s="3" t="s">
        <v>581</v>
      </c>
      <c r="G729" s="6">
        <v>1</v>
      </c>
      <c r="H729" s="3" t="s">
        <v>582</v>
      </c>
      <c r="I729" s="23">
        <v>18000</v>
      </c>
      <c r="J729" s="3" t="s">
        <v>3</v>
      </c>
      <c r="K729" s="5" t="s">
        <v>229</v>
      </c>
      <c r="L729" s="3" t="s">
        <v>908</v>
      </c>
      <c r="M729" s="3"/>
      <c r="N729" s="10"/>
      <c r="O729" s="10"/>
      <c r="P729" s="10"/>
      <c r="Q729" s="10"/>
      <c r="R729" s="10"/>
      <c r="S729" s="10"/>
      <c r="T729" s="10"/>
    </row>
    <row r="730" spans="1:20" s="4" customFormat="1" ht="144" x14ac:dyDescent="0.55000000000000004">
      <c r="A730" s="7" t="s">
        <v>665</v>
      </c>
      <c r="B730" s="7" t="s">
        <v>671</v>
      </c>
      <c r="C730" s="8">
        <v>2020105</v>
      </c>
      <c r="D730" s="8"/>
      <c r="E730" s="9">
        <v>20006</v>
      </c>
      <c r="F730" s="8" t="s">
        <v>583</v>
      </c>
      <c r="G730" s="12"/>
      <c r="H730" s="8"/>
      <c r="I730" s="22">
        <v>8000</v>
      </c>
      <c r="J730" s="8"/>
      <c r="K730" s="8"/>
      <c r="L730" s="8" t="s">
        <v>908</v>
      </c>
      <c r="M730" s="8" t="s">
        <v>897</v>
      </c>
      <c r="N730" s="10"/>
      <c r="O730" s="10"/>
      <c r="P730" s="10"/>
      <c r="Q730" s="10"/>
      <c r="R730" s="10"/>
      <c r="S730" s="10"/>
      <c r="T730" s="10"/>
    </row>
    <row r="731" spans="1:20" s="4" customFormat="1" ht="144" x14ac:dyDescent="0.55000000000000004">
      <c r="A731" s="5" t="s">
        <v>665</v>
      </c>
      <c r="B731" s="5" t="s">
        <v>671</v>
      </c>
      <c r="C731" s="3">
        <v>2020105</v>
      </c>
      <c r="D731" s="3"/>
      <c r="E731" s="6">
        <v>20006</v>
      </c>
      <c r="F731" s="3" t="s">
        <v>583</v>
      </c>
      <c r="G731" s="6">
        <v>1</v>
      </c>
      <c r="H731" s="3" t="s">
        <v>584</v>
      </c>
      <c r="I731" s="23">
        <v>8000</v>
      </c>
      <c r="J731" s="3" t="s">
        <v>717</v>
      </c>
      <c r="K731" s="3" t="s">
        <v>229</v>
      </c>
      <c r="L731" s="3" t="s">
        <v>908</v>
      </c>
      <c r="M731" s="3"/>
      <c r="N731" s="10"/>
      <c r="O731" s="10"/>
      <c r="P731" s="10"/>
      <c r="Q731" s="10"/>
      <c r="R731" s="10"/>
      <c r="S731" s="10"/>
      <c r="T731" s="10"/>
    </row>
    <row r="732" spans="1:20" s="10" customFormat="1" x14ac:dyDescent="0.55000000000000004">
      <c r="A732" s="7" t="s">
        <v>665</v>
      </c>
      <c r="B732" s="7" t="s">
        <v>671</v>
      </c>
      <c r="C732" s="8">
        <v>1100401</v>
      </c>
      <c r="D732" s="8">
        <v>1100401003</v>
      </c>
      <c r="E732" s="9">
        <v>10230</v>
      </c>
      <c r="F732" s="8" t="s">
        <v>259</v>
      </c>
      <c r="G732" s="12"/>
      <c r="H732" s="8"/>
      <c r="I732" s="22">
        <v>16360.01</v>
      </c>
      <c r="J732" s="8"/>
      <c r="K732" s="8"/>
      <c r="L732" s="8" t="s">
        <v>910</v>
      </c>
      <c r="M732" s="8" t="s">
        <v>897</v>
      </c>
    </row>
    <row r="733" spans="1:20" s="4" customFormat="1" ht="72" x14ac:dyDescent="0.55000000000000004">
      <c r="A733" s="5" t="s">
        <v>665</v>
      </c>
      <c r="B733" s="5" t="s">
        <v>671</v>
      </c>
      <c r="C733" s="3">
        <v>1100401</v>
      </c>
      <c r="D733" s="3">
        <v>1100401003</v>
      </c>
      <c r="E733" s="6">
        <v>10230</v>
      </c>
      <c r="F733" s="3" t="s">
        <v>259</v>
      </c>
      <c r="G733" s="6">
        <v>1</v>
      </c>
      <c r="H733" s="3" t="s">
        <v>735</v>
      </c>
      <c r="I733" s="23">
        <v>16360.01</v>
      </c>
      <c r="J733" s="3" t="s">
        <v>717</v>
      </c>
      <c r="K733" s="3" t="s">
        <v>260</v>
      </c>
      <c r="L733" s="3" t="s">
        <v>910</v>
      </c>
      <c r="M733" s="3"/>
      <c r="N733" s="10"/>
      <c r="O733" s="10"/>
      <c r="P733" s="10"/>
      <c r="Q733" s="10"/>
      <c r="R733" s="10"/>
      <c r="S733" s="10"/>
      <c r="T733" s="10"/>
    </row>
    <row r="734" spans="1:20" s="10" customFormat="1" x14ac:dyDescent="0.55000000000000004">
      <c r="A734" s="7" t="s">
        <v>665</v>
      </c>
      <c r="B734" s="7" t="s">
        <v>671</v>
      </c>
      <c r="C734" s="8">
        <v>1100401</v>
      </c>
      <c r="D734" s="8">
        <v>1100401003</v>
      </c>
      <c r="E734" s="9">
        <v>10231</v>
      </c>
      <c r="F734" s="8" t="s">
        <v>261</v>
      </c>
      <c r="G734" s="12"/>
      <c r="H734" s="8"/>
      <c r="I734" s="22">
        <v>20000</v>
      </c>
      <c r="J734" s="8"/>
      <c r="K734" s="8"/>
      <c r="L734" s="8" t="s">
        <v>910</v>
      </c>
      <c r="M734" s="8" t="s">
        <v>897</v>
      </c>
    </row>
    <row r="735" spans="1:20" s="4" customFormat="1" ht="72" x14ac:dyDescent="0.55000000000000004">
      <c r="A735" s="5" t="s">
        <v>665</v>
      </c>
      <c r="B735" s="5" t="s">
        <v>671</v>
      </c>
      <c r="C735" s="3">
        <v>1100401</v>
      </c>
      <c r="D735" s="3">
        <v>1100401003</v>
      </c>
      <c r="E735" s="6">
        <v>10231</v>
      </c>
      <c r="F735" s="3" t="s">
        <v>261</v>
      </c>
      <c r="G735" s="6">
        <v>1</v>
      </c>
      <c r="H735" s="3" t="s">
        <v>736</v>
      </c>
      <c r="I735" s="23">
        <v>20000</v>
      </c>
      <c r="J735" s="3" t="s">
        <v>737</v>
      </c>
      <c r="K735" s="3" t="s">
        <v>260</v>
      </c>
      <c r="L735" s="3" t="s">
        <v>910</v>
      </c>
      <c r="M735" s="3"/>
      <c r="N735" s="10"/>
      <c r="O735" s="10"/>
      <c r="P735" s="10"/>
      <c r="Q735" s="10"/>
      <c r="R735" s="10"/>
      <c r="S735" s="10"/>
      <c r="T735" s="10"/>
    </row>
    <row r="736" spans="1:20" s="10" customFormat="1" ht="72" x14ac:dyDescent="0.55000000000000004">
      <c r="A736" s="7" t="s">
        <v>665</v>
      </c>
      <c r="B736" s="7" t="s">
        <v>671</v>
      </c>
      <c r="C736" s="8">
        <v>1100401</v>
      </c>
      <c r="D736" s="8">
        <v>1100401999</v>
      </c>
      <c r="E736" s="9">
        <v>10234</v>
      </c>
      <c r="F736" s="8" t="s">
        <v>263</v>
      </c>
      <c r="G736" s="12"/>
      <c r="H736" s="8"/>
      <c r="I736" s="22">
        <v>27162.94</v>
      </c>
      <c r="J736" s="8"/>
      <c r="K736" s="8"/>
      <c r="L736" s="8" t="s">
        <v>910</v>
      </c>
      <c r="M736" s="8" t="s">
        <v>897</v>
      </c>
    </row>
    <row r="737" spans="1:20" s="4" customFormat="1" ht="108" x14ac:dyDescent="0.55000000000000004">
      <c r="A737" s="5" t="s">
        <v>665</v>
      </c>
      <c r="B737" s="5" t="s">
        <v>671</v>
      </c>
      <c r="C737" s="3">
        <v>1100401</v>
      </c>
      <c r="D737" s="3">
        <v>1100401999</v>
      </c>
      <c r="E737" s="6">
        <v>10234</v>
      </c>
      <c r="F737" s="3" t="s">
        <v>263</v>
      </c>
      <c r="G737" s="6">
        <v>1</v>
      </c>
      <c r="H737" s="3" t="s">
        <v>739</v>
      </c>
      <c r="I737" s="23">
        <v>13657.81</v>
      </c>
      <c r="J737" s="3" t="s">
        <v>737</v>
      </c>
      <c r="K737" s="3" t="s">
        <v>260</v>
      </c>
      <c r="L737" s="3" t="s">
        <v>910</v>
      </c>
      <c r="M737" s="3"/>
      <c r="N737" s="10"/>
      <c r="O737" s="10"/>
      <c r="P737" s="10"/>
      <c r="Q737" s="10"/>
      <c r="R737" s="10"/>
      <c r="S737" s="10"/>
      <c r="T737" s="10"/>
    </row>
    <row r="738" spans="1:20" s="10" customFormat="1" ht="108" x14ac:dyDescent="0.55000000000000004">
      <c r="A738" s="5" t="s">
        <v>665</v>
      </c>
      <c r="B738" s="5" t="s">
        <v>671</v>
      </c>
      <c r="C738" s="3">
        <v>1100401</v>
      </c>
      <c r="D738" s="3">
        <v>1100401999</v>
      </c>
      <c r="E738" s="6">
        <v>10234</v>
      </c>
      <c r="F738" s="3" t="s">
        <v>263</v>
      </c>
      <c r="G738" s="6">
        <v>2</v>
      </c>
      <c r="H738" s="3" t="s">
        <v>740</v>
      </c>
      <c r="I738" s="23">
        <v>13505.13</v>
      </c>
      <c r="J738" s="3" t="s">
        <v>737</v>
      </c>
      <c r="K738" s="3" t="s">
        <v>260</v>
      </c>
      <c r="L738" s="3" t="s">
        <v>910</v>
      </c>
      <c r="M738" s="3"/>
    </row>
    <row r="739" spans="1:20" s="4" customFormat="1" x14ac:dyDescent="0.55000000000000004">
      <c r="A739" s="7" t="s">
        <v>665</v>
      </c>
      <c r="B739" s="7" t="s">
        <v>671</v>
      </c>
      <c r="C739" s="8">
        <v>1030102</v>
      </c>
      <c r="D739" s="8">
        <v>1030102999</v>
      </c>
      <c r="E739" s="9">
        <v>10236</v>
      </c>
      <c r="F739" s="8" t="s">
        <v>902</v>
      </c>
      <c r="G739" s="12"/>
      <c r="H739" s="8"/>
      <c r="I739" s="22">
        <v>6000</v>
      </c>
      <c r="J739" s="8"/>
      <c r="K739" s="8"/>
      <c r="L739" s="8" t="s">
        <v>910</v>
      </c>
      <c r="M739" s="8" t="s">
        <v>897</v>
      </c>
      <c r="N739" s="10"/>
      <c r="O739" s="10"/>
      <c r="P739" s="10"/>
      <c r="Q739" s="10"/>
      <c r="R739" s="10"/>
      <c r="S739" s="10"/>
      <c r="T739" s="10"/>
    </row>
    <row r="740" spans="1:20" s="10" customFormat="1" ht="72" x14ac:dyDescent="0.55000000000000004">
      <c r="A740" s="5" t="s">
        <v>665</v>
      </c>
      <c r="B740" s="5" t="s">
        <v>671</v>
      </c>
      <c r="C740" s="3">
        <v>1030102</v>
      </c>
      <c r="D740" s="3">
        <v>1030102999</v>
      </c>
      <c r="E740" s="6">
        <v>10236</v>
      </c>
      <c r="F740" s="3" t="s">
        <v>902</v>
      </c>
      <c r="G740" s="6">
        <v>1</v>
      </c>
      <c r="H740" s="3" t="s">
        <v>265</v>
      </c>
      <c r="I740" s="23">
        <v>1000</v>
      </c>
      <c r="J740" s="3" t="s">
        <v>737</v>
      </c>
      <c r="K740" s="3" t="s">
        <v>266</v>
      </c>
      <c r="L740" s="3" t="s">
        <v>910</v>
      </c>
      <c r="M740" s="3"/>
    </row>
    <row r="741" spans="1:20" s="4" customFormat="1" x14ac:dyDescent="0.55000000000000004">
      <c r="A741" s="5" t="s">
        <v>665</v>
      </c>
      <c r="B741" s="5" t="s">
        <v>671</v>
      </c>
      <c r="C741" s="3">
        <v>1030102</v>
      </c>
      <c r="D741" s="3">
        <v>1030102999</v>
      </c>
      <c r="E741" s="6">
        <v>10236</v>
      </c>
      <c r="F741" s="3" t="s">
        <v>902</v>
      </c>
      <c r="G741" s="6">
        <v>2</v>
      </c>
      <c r="H741" s="3" t="s">
        <v>742</v>
      </c>
      <c r="I741" s="23">
        <v>5000</v>
      </c>
      <c r="J741" s="3" t="s">
        <v>737</v>
      </c>
      <c r="K741" s="3" t="s">
        <v>674</v>
      </c>
      <c r="L741" s="3" t="s">
        <v>910</v>
      </c>
      <c r="M741" s="3"/>
      <c r="N741" s="10"/>
      <c r="O741" s="10"/>
      <c r="P741" s="10"/>
      <c r="Q741" s="10"/>
      <c r="R741" s="10"/>
      <c r="S741" s="10"/>
      <c r="T741" s="10"/>
    </row>
    <row r="742" spans="1:20" s="10" customFormat="1" x14ac:dyDescent="0.55000000000000004">
      <c r="A742" s="7" t="s">
        <v>665</v>
      </c>
      <c r="B742" s="7" t="s">
        <v>671</v>
      </c>
      <c r="C742" s="8">
        <v>1030209</v>
      </c>
      <c r="D742" s="8"/>
      <c r="E742" s="9">
        <v>10237</v>
      </c>
      <c r="F742" s="8" t="s">
        <v>267</v>
      </c>
      <c r="G742" s="12"/>
      <c r="H742" s="8"/>
      <c r="I742" s="22">
        <f>1000-513</f>
        <v>487</v>
      </c>
      <c r="J742" s="8"/>
      <c r="K742" s="8"/>
      <c r="L742" s="8" t="s">
        <v>910</v>
      </c>
      <c r="M742" s="8" t="s">
        <v>897</v>
      </c>
    </row>
    <row r="743" spans="1:20" s="4" customFormat="1" ht="72" x14ac:dyDescent="0.55000000000000004">
      <c r="A743" s="5" t="s">
        <v>665</v>
      </c>
      <c r="B743" s="5" t="s">
        <v>671</v>
      </c>
      <c r="C743" s="3">
        <v>1030209</v>
      </c>
      <c r="D743" s="3"/>
      <c r="E743" s="6">
        <v>10237</v>
      </c>
      <c r="F743" s="3" t="s">
        <v>267</v>
      </c>
      <c r="G743" s="6">
        <v>1</v>
      </c>
      <c r="H743" s="3" t="s">
        <v>268</v>
      </c>
      <c r="I743" s="23">
        <f>1000-513</f>
        <v>487</v>
      </c>
      <c r="J743" s="3" t="s">
        <v>737</v>
      </c>
      <c r="K743" s="3" t="s">
        <v>674</v>
      </c>
      <c r="L743" s="3" t="s">
        <v>910</v>
      </c>
      <c r="M743" s="3"/>
      <c r="N743" s="10"/>
      <c r="O743" s="10"/>
      <c r="P743" s="10"/>
      <c r="Q743" s="10"/>
      <c r="R743" s="10"/>
      <c r="S743" s="10"/>
      <c r="T743" s="10"/>
    </row>
    <row r="744" spans="1:20" s="10" customFormat="1" x14ac:dyDescent="0.55000000000000004">
      <c r="A744" s="7" t="s">
        <v>665</v>
      </c>
      <c r="B744" s="7" t="s">
        <v>671</v>
      </c>
      <c r="C744" s="8">
        <v>1030207</v>
      </c>
      <c r="D744" s="8">
        <v>1030207999</v>
      </c>
      <c r="E744" s="9">
        <v>10238</v>
      </c>
      <c r="F744" s="8" t="s">
        <v>940</v>
      </c>
      <c r="G744" s="12"/>
      <c r="H744" s="8"/>
      <c r="I744" s="22">
        <f>2520+513</f>
        <v>3033</v>
      </c>
      <c r="J744" s="8"/>
      <c r="K744" s="8"/>
      <c r="L744" s="8" t="s">
        <v>910</v>
      </c>
      <c r="M744" s="8" t="s">
        <v>897</v>
      </c>
    </row>
    <row r="745" spans="1:20" s="4" customFormat="1" ht="72" x14ac:dyDescent="0.55000000000000004">
      <c r="A745" s="5" t="s">
        <v>665</v>
      </c>
      <c r="B745" s="5" t="s">
        <v>671</v>
      </c>
      <c r="C745" s="3">
        <v>1030207</v>
      </c>
      <c r="D745" s="3">
        <v>1030207999</v>
      </c>
      <c r="E745" s="6">
        <v>10238</v>
      </c>
      <c r="F745" s="3" t="s">
        <v>940</v>
      </c>
      <c r="G745" s="6">
        <v>1</v>
      </c>
      <c r="H745" s="3" t="s">
        <v>941</v>
      </c>
      <c r="I745" s="23">
        <f>1470+1050</f>
        <v>2520</v>
      </c>
      <c r="J745" s="3" t="s">
        <v>228</v>
      </c>
      <c r="K745" s="3" t="s">
        <v>674</v>
      </c>
      <c r="L745" s="3" t="s">
        <v>910</v>
      </c>
      <c r="M745" s="3"/>
      <c r="N745" s="10"/>
      <c r="O745" s="10"/>
      <c r="P745" s="10"/>
      <c r="Q745" s="10"/>
      <c r="R745" s="10"/>
      <c r="S745" s="10"/>
      <c r="T745" s="10"/>
    </row>
    <row r="746" spans="1:20" s="10" customFormat="1" x14ac:dyDescent="0.55000000000000004">
      <c r="A746" s="5" t="s">
        <v>665</v>
      </c>
      <c r="B746" s="5" t="s">
        <v>671</v>
      </c>
      <c r="C746" s="3">
        <v>1030207</v>
      </c>
      <c r="D746" s="3">
        <v>1030207999</v>
      </c>
      <c r="E746" s="6">
        <v>10238</v>
      </c>
      <c r="F746" s="3" t="s">
        <v>940</v>
      </c>
      <c r="G746" s="6">
        <v>2</v>
      </c>
      <c r="H746" s="3" t="s">
        <v>942</v>
      </c>
      <c r="I746" s="23">
        <v>513</v>
      </c>
      <c r="J746" s="30">
        <v>43890</v>
      </c>
      <c r="K746" s="3" t="s">
        <v>674</v>
      </c>
      <c r="L746" s="3" t="s">
        <v>910</v>
      </c>
      <c r="M746" s="3"/>
    </row>
    <row r="747" spans="1:20" s="4" customFormat="1" x14ac:dyDescent="0.55000000000000004">
      <c r="A747" s="7" t="s">
        <v>665</v>
      </c>
      <c r="B747" s="7" t="s">
        <v>668</v>
      </c>
      <c r="C747" s="8">
        <v>1030207</v>
      </c>
      <c r="D747" s="8">
        <v>1030207001</v>
      </c>
      <c r="E747" s="9">
        <v>10242</v>
      </c>
      <c r="F747" s="8" t="s">
        <v>279</v>
      </c>
      <c r="G747" s="12"/>
      <c r="H747" s="8"/>
      <c r="I747" s="22">
        <v>17000</v>
      </c>
      <c r="J747" s="8"/>
      <c r="K747" s="8"/>
      <c r="L747" s="8" t="s">
        <v>910</v>
      </c>
      <c r="M747" s="8" t="s">
        <v>897</v>
      </c>
      <c r="N747" s="10"/>
      <c r="O747" s="10"/>
      <c r="P747" s="10"/>
      <c r="Q747" s="10"/>
      <c r="R747" s="10"/>
      <c r="S747" s="10"/>
      <c r="T747" s="10"/>
    </row>
    <row r="748" spans="1:20" s="10" customFormat="1" ht="72" x14ac:dyDescent="0.55000000000000004">
      <c r="A748" s="5" t="s">
        <v>665</v>
      </c>
      <c r="B748" s="5" t="s">
        <v>668</v>
      </c>
      <c r="C748" s="3">
        <v>1030207</v>
      </c>
      <c r="D748" s="3">
        <v>1030207001</v>
      </c>
      <c r="E748" s="6">
        <v>10242</v>
      </c>
      <c r="F748" s="3" t="s">
        <v>279</v>
      </c>
      <c r="G748" s="6">
        <v>1</v>
      </c>
      <c r="H748" s="3" t="s">
        <v>280</v>
      </c>
      <c r="I748" s="23">
        <v>17000</v>
      </c>
      <c r="J748" s="3" t="s">
        <v>228</v>
      </c>
      <c r="K748" s="3" t="s">
        <v>281</v>
      </c>
      <c r="L748" s="3" t="s">
        <v>910</v>
      </c>
      <c r="M748" s="3"/>
    </row>
    <row r="749" spans="1:20" s="4" customFormat="1" x14ac:dyDescent="0.55000000000000004">
      <c r="A749" s="7" t="s">
        <v>665</v>
      </c>
      <c r="B749" s="7" t="s">
        <v>668</v>
      </c>
      <c r="C749" s="8">
        <v>1020102</v>
      </c>
      <c r="D749" s="8">
        <v>1020102001</v>
      </c>
      <c r="E749" s="9">
        <v>10243</v>
      </c>
      <c r="F749" s="8" t="s">
        <v>282</v>
      </c>
      <c r="G749" s="12"/>
      <c r="H749" s="8"/>
      <c r="I749" s="22">
        <v>180</v>
      </c>
      <c r="J749" s="8"/>
      <c r="K749" s="8"/>
      <c r="L749" s="8" t="s">
        <v>910</v>
      </c>
      <c r="M749" s="8" t="s">
        <v>897</v>
      </c>
      <c r="N749" s="10"/>
      <c r="O749" s="10"/>
      <c r="P749" s="10"/>
      <c r="Q749" s="10"/>
      <c r="R749" s="10"/>
      <c r="S749" s="10"/>
      <c r="T749" s="10"/>
    </row>
    <row r="750" spans="1:20" s="10" customFormat="1" ht="72" x14ac:dyDescent="0.55000000000000004">
      <c r="A750" s="5" t="s">
        <v>665</v>
      </c>
      <c r="B750" s="5" t="s">
        <v>668</v>
      </c>
      <c r="C750" s="3">
        <v>1020102</v>
      </c>
      <c r="D750" s="3">
        <v>1020102001</v>
      </c>
      <c r="E750" s="6">
        <v>10243</v>
      </c>
      <c r="F750" s="3" t="s">
        <v>282</v>
      </c>
      <c r="G750" s="6">
        <v>1</v>
      </c>
      <c r="H750" s="3" t="s">
        <v>283</v>
      </c>
      <c r="I750" s="23">
        <v>180</v>
      </c>
      <c r="J750" s="3" t="s">
        <v>228</v>
      </c>
      <c r="K750" s="3" t="s">
        <v>281</v>
      </c>
      <c r="L750" s="3" t="s">
        <v>910</v>
      </c>
      <c r="M750" s="3"/>
    </row>
    <row r="751" spans="1:20" s="4" customFormat="1" x14ac:dyDescent="0.55000000000000004">
      <c r="A751" s="7" t="s">
        <v>665</v>
      </c>
      <c r="B751" s="7" t="s">
        <v>671</v>
      </c>
      <c r="C751" s="8">
        <v>1030207</v>
      </c>
      <c r="D751" s="8"/>
      <c r="E751" s="9">
        <v>10245</v>
      </c>
      <c r="F751" s="8" t="s">
        <v>286</v>
      </c>
      <c r="G751" s="12"/>
      <c r="H751" s="8"/>
      <c r="I751" s="22">
        <v>22200</v>
      </c>
      <c r="J751" s="8"/>
      <c r="K751" s="8"/>
      <c r="L751" s="8" t="s">
        <v>910</v>
      </c>
      <c r="M751" s="8" t="s">
        <v>897</v>
      </c>
      <c r="N751" s="10"/>
      <c r="O751" s="10"/>
      <c r="P751" s="10"/>
      <c r="Q751" s="10"/>
      <c r="R751" s="10"/>
      <c r="S751" s="10"/>
      <c r="T751" s="10"/>
    </row>
    <row r="752" spans="1:20" s="10" customFormat="1" ht="72" x14ac:dyDescent="0.55000000000000004">
      <c r="A752" s="5" t="s">
        <v>665</v>
      </c>
      <c r="B752" s="5" t="s">
        <v>671</v>
      </c>
      <c r="C752" s="3">
        <v>1030207</v>
      </c>
      <c r="D752" s="3"/>
      <c r="E752" s="6">
        <v>10245</v>
      </c>
      <c r="F752" s="3" t="s">
        <v>286</v>
      </c>
      <c r="G752" s="6">
        <v>1</v>
      </c>
      <c r="H752" s="3" t="s">
        <v>744</v>
      </c>
      <c r="I752" s="23">
        <v>11200</v>
      </c>
      <c r="J752" s="3" t="s">
        <v>24</v>
      </c>
      <c r="K752" s="3" t="s">
        <v>266</v>
      </c>
      <c r="L752" s="3" t="s">
        <v>910</v>
      </c>
      <c r="M752" s="3"/>
    </row>
    <row r="753" spans="1:20" s="4" customFormat="1" ht="72" x14ac:dyDescent="0.55000000000000004">
      <c r="A753" s="5" t="s">
        <v>665</v>
      </c>
      <c r="B753" s="5" t="s">
        <v>671</v>
      </c>
      <c r="C753" s="3">
        <v>1030207</v>
      </c>
      <c r="D753" s="3"/>
      <c r="E753" s="6">
        <v>10245</v>
      </c>
      <c r="F753" s="3" t="s">
        <v>286</v>
      </c>
      <c r="G753" s="6">
        <v>2</v>
      </c>
      <c r="H753" s="3" t="s">
        <v>745</v>
      </c>
      <c r="I753" s="23">
        <v>11000</v>
      </c>
      <c r="J753" s="3" t="s">
        <v>24</v>
      </c>
      <c r="K753" s="3" t="s">
        <v>266</v>
      </c>
      <c r="L753" s="3" t="s">
        <v>910</v>
      </c>
      <c r="M753" s="3"/>
      <c r="N753" s="10"/>
      <c r="O753" s="10"/>
      <c r="P753" s="10"/>
      <c r="Q753" s="10"/>
      <c r="R753" s="10"/>
      <c r="S753" s="10"/>
      <c r="T753" s="10"/>
    </row>
    <row r="754" spans="1:20" s="10" customFormat="1" x14ac:dyDescent="0.55000000000000004">
      <c r="A754" s="7" t="s">
        <v>665</v>
      </c>
      <c r="B754" s="7" t="s">
        <v>671</v>
      </c>
      <c r="C754" s="8">
        <v>1030102</v>
      </c>
      <c r="D754" s="8">
        <v>1030102002</v>
      </c>
      <c r="E754" s="9">
        <v>10246</v>
      </c>
      <c r="F754" s="8" t="s">
        <v>287</v>
      </c>
      <c r="G754" s="12"/>
      <c r="H754" s="8"/>
      <c r="I754" s="22">
        <v>13500</v>
      </c>
      <c r="J754" s="8"/>
      <c r="K754" s="8"/>
      <c r="L754" s="8" t="s">
        <v>910</v>
      </c>
      <c r="M754" s="8" t="s">
        <v>897</v>
      </c>
    </row>
    <row r="755" spans="1:20" s="4" customFormat="1" x14ac:dyDescent="0.55000000000000004">
      <c r="A755" s="5" t="s">
        <v>665</v>
      </c>
      <c r="B755" s="5" t="s">
        <v>671</v>
      </c>
      <c r="C755" s="3">
        <v>1030102</v>
      </c>
      <c r="D755" s="3">
        <v>1030102002</v>
      </c>
      <c r="E755" s="6">
        <v>10246</v>
      </c>
      <c r="F755" s="3" t="s">
        <v>287</v>
      </c>
      <c r="G755" s="6">
        <v>1</v>
      </c>
      <c r="H755" s="3" t="s">
        <v>288</v>
      </c>
      <c r="I755" s="23">
        <v>13500</v>
      </c>
      <c r="J755" s="3" t="s">
        <v>717</v>
      </c>
      <c r="K755" s="3" t="s">
        <v>266</v>
      </c>
      <c r="L755" s="3" t="s">
        <v>910</v>
      </c>
      <c r="M755" s="3"/>
      <c r="N755" s="10"/>
      <c r="O755" s="10"/>
      <c r="P755" s="10"/>
      <c r="Q755" s="10"/>
      <c r="R755" s="10"/>
      <c r="S755" s="10"/>
      <c r="T755" s="10"/>
    </row>
    <row r="756" spans="1:20" s="10" customFormat="1" x14ac:dyDescent="0.55000000000000004">
      <c r="A756" s="7" t="s">
        <v>665</v>
      </c>
      <c r="B756" s="7" t="s">
        <v>671</v>
      </c>
      <c r="C756" s="8">
        <v>1030205</v>
      </c>
      <c r="D756" s="8">
        <v>1030205999</v>
      </c>
      <c r="E756" s="9">
        <v>10247</v>
      </c>
      <c r="F756" s="8" t="s">
        <v>289</v>
      </c>
      <c r="G756" s="12"/>
      <c r="H756" s="8"/>
      <c r="I756" s="22">
        <v>4500</v>
      </c>
      <c r="J756" s="8"/>
      <c r="K756" s="8"/>
      <c r="L756" s="8" t="s">
        <v>910</v>
      </c>
      <c r="M756" s="8" t="s">
        <v>897</v>
      </c>
    </row>
    <row r="757" spans="1:20" s="4" customFormat="1" ht="72" x14ac:dyDescent="0.55000000000000004">
      <c r="A757" s="5" t="s">
        <v>665</v>
      </c>
      <c r="B757" s="5" t="s">
        <v>671</v>
      </c>
      <c r="C757" s="3">
        <v>1030205</v>
      </c>
      <c r="D757" s="3">
        <v>1030205999</v>
      </c>
      <c r="E757" s="6">
        <v>10247</v>
      </c>
      <c r="F757" s="3" t="s">
        <v>289</v>
      </c>
      <c r="G757" s="6">
        <v>1</v>
      </c>
      <c r="H757" s="3" t="s">
        <v>290</v>
      </c>
      <c r="I757" s="23">
        <v>4500</v>
      </c>
      <c r="J757" s="3" t="s">
        <v>737</v>
      </c>
      <c r="K757" s="3" t="s">
        <v>674</v>
      </c>
      <c r="L757" s="3" t="s">
        <v>910</v>
      </c>
      <c r="M757" s="3"/>
      <c r="N757" s="10"/>
      <c r="O757" s="10"/>
      <c r="P757" s="10"/>
      <c r="Q757" s="10"/>
      <c r="R757" s="10"/>
      <c r="S757" s="10"/>
      <c r="T757" s="10"/>
    </row>
    <row r="758" spans="1:20" s="10" customFormat="1" ht="72" x14ac:dyDescent="0.55000000000000004">
      <c r="A758" s="7" t="s">
        <v>665</v>
      </c>
      <c r="B758" s="7" t="s">
        <v>671</v>
      </c>
      <c r="C758" s="8">
        <v>1030213</v>
      </c>
      <c r="D758" s="8"/>
      <c r="E758" s="9">
        <v>10248</v>
      </c>
      <c r="F758" s="8" t="s">
        <v>291</v>
      </c>
      <c r="G758" s="12"/>
      <c r="H758" s="8"/>
      <c r="I758" s="22">
        <v>180</v>
      </c>
      <c r="J758" s="8"/>
      <c r="K758" s="8"/>
      <c r="L758" s="8" t="s">
        <v>910</v>
      </c>
      <c r="M758" s="8" t="s">
        <v>897</v>
      </c>
    </row>
    <row r="759" spans="1:20" s="4" customFormat="1" ht="72" x14ac:dyDescent="0.55000000000000004">
      <c r="A759" s="5" t="s">
        <v>665</v>
      </c>
      <c r="B759" s="5" t="s">
        <v>671</v>
      </c>
      <c r="C759" s="3">
        <v>1030213</v>
      </c>
      <c r="D759" s="3"/>
      <c r="E759" s="6">
        <v>10248</v>
      </c>
      <c r="F759" s="3" t="s">
        <v>291</v>
      </c>
      <c r="G759" s="6">
        <v>1</v>
      </c>
      <c r="H759" s="3" t="s">
        <v>292</v>
      </c>
      <c r="I759" s="23">
        <v>180</v>
      </c>
      <c r="J759" s="3" t="s">
        <v>717</v>
      </c>
      <c r="K759" s="3" t="s">
        <v>674</v>
      </c>
      <c r="L759" s="3" t="s">
        <v>910</v>
      </c>
      <c r="M759" s="3"/>
      <c r="N759" s="10"/>
      <c r="O759" s="10"/>
      <c r="P759" s="10"/>
      <c r="Q759" s="10"/>
      <c r="R759" s="10"/>
      <c r="S759" s="10"/>
      <c r="T759" s="10"/>
    </row>
    <row r="760" spans="1:20" s="10" customFormat="1" x14ac:dyDescent="0.55000000000000004">
      <c r="A760" s="7" t="s">
        <v>665</v>
      </c>
      <c r="B760" s="7" t="s">
        <v>671</v>
      </c>
      <c r="C760" s="8">
        <v>1030205</v>
      </c>
      <c r="D760" s="8">
        <v>1030205004</v>
      </c>
      <c r="E760" s="9">
        <v>10251</v>
      </c>
      <c r="F760" s="8" t="s">
        <v>293</v>
      </c>
      <c r="G760" s="12"/>
      <c r="H760" s="8"/>
      <c r="I760" s="22">
        <v>271500</v>
      </c>
      <c r="J760" s="8"/>
      <c r="K760" s="8"/>
      <c r="L760" s="8" t="s">
        <v>910</v>
      </c>
      <c r="M760" s="8" t="s">
        <v>897</v>
      </c>
    </row>
    <row r="761" spans="1:20" s="4" customFormat="1" x14ac:dyDescent="0.55000000000000004">
      <c r="A761" s="5" t="s">
        <v>665</v>
      </c>
      <c r="B761" s="5" t="s">
        <v>671</v>
      </c>
      <c r="C761" s="3">
        <v>1030205</v>
      </c>
      <c r="D761" s="3">
        <v>1030205004</v>
      </c>
      <c r="E761" s="6">
        <v>10251</v>
      </c>
      <c r="F761" s="3" t="s">
        <v>293</v>
      </c>
      <c r="G761" s="6">
        <v>1</v>
      </c>
      <c r="H761" s="3" t="s">
        <v>294</v>
      </c>
      <c r="I761" s="23">
        <v>106000</v>
      </c>
      <c r="J761" s="3" t="s">
        <v>717</v>
      </c>
      <c r="K761" s="3" t="s">
        <v>281</v>
      </c>
      <c r="L761" s="3" t="s">
        <v>910</v>
      </c>
      <c r="M761" s="3"/>
      <c r="N761" s="10"/>
      <c r="O761" s="10"/>
      <c r="P761" s="10"/>
      <c r="Q761" s="10"/>
      <c r="R761" s="10"/>
      <c r="S761" s="10"/>
      <c r="T761" s="10"/>
    </row>
    <row r="762" spans="1:20" s="10" customFormat="1" x14ac:dyDescent="0.55000000000000004">
      <c r="A762" s="5" t="s">
        <v>665</v>
      </c>
      <c r="B762" s="5" t="s">
        <v>671</v>
      </c>
      <c r="C762" s="3">
        <v>1030205</v>
      </c>
      <c r="D762" s="3">
        <v>1030205004</v>
      </c>
      <c r="E762" s="6">
        <v>10251</v>
      </c>
      <c r="F762" s="3" t="s">
        <v>293</v>
      </c>
      <c r="G762" s="6">
        <v>2</v>
      </c>
      <c r="H762" s="3" t="s">
        <v>295</v>
      </c>
      <c r="I762" s="23">
        <v>165500</v>
      </c>
      <c r="J762" s="3" t="s">
        <v>717</v>
      </c>
      <c r="K762" s="3" t="s">
        <v>281</v>
      </c>
      <c r="L762" s="3" t="s">
        <v>910</v>
      </c>
      <c r="M762" s="3"/>
    </row>
    <row r="763" spans="1:20" s="4" customFormat="1" x14ac:dyDescent="0.55000000000000004">
      <c r="A763" s="7" t="s">
        <v>665</v>
      </c>
      <c r="B763" s="7" t="s">
        <v>671</v>
      </c>
      <c r="C763" s="8">
        <v>1030205</v>
      </c>
      <c r="D763" s="8">
        <v>1030205006</v>
      </c>
      <c r="E763" s="9">
        <v>10252</v>
      </c>
      <c r="F763" s="8" t="s">
        <v>296</v>
      </c>
      <c r="G763" s="12"/>
      <c r="H763" s="8"/>
      <c r="I763" s="22">
        <v>21200</v>
      </c>
      <c r="J763" s="8"/>
      <c r="K763" s="8"/>
      <c r="L763" s="8" t="s">
        <v>910</v>
      </c>
      <c r="M763" s="8" t="s">
        <v>897</v>
      </c>
      <c r="N763" s="10"/>
      <c r="O763" s="10"/>
      <c r="P763" s="10"/>
      <c r="Q763" s="10"/>
      <c r="R763" s="10"/>
      <c r="S763" s="10"/>
      <c r="T763" s="10"/>
    </row>
    <row r="764" spans="1:20" s="10" customFormat="1" ht="72" x14ac:dyDescent="0.55000000000000004">
      <c r="A764" s="5" t="s">
        <v>665</v>
      </c>
      <c r="B764" s="5" t="s">
        <v>671</v>
      </c>
      <c r="C764" s="3">
        <v>1030205</v>
      </c>
      <c r="D764" s="3">
        <v>1030205006</v>
      </c>
      <c r="E764" s="6">
        <v>10252</v>
      </c>
      <c r="F764" s="3" t="s">
        <v>296</v>
      </c>
      <c r="G764" s="6">
        <v>1</v>
      </c>
      <c r="H764" s="3" t="s">
        <v>746</v>
      </c>
      <c r="I764" s="23">
        <v>14000</v>
      </c>
      <c r="J764" s="3" t="s">
        <v>228</v>
      </c>
      <c r="K764" s="3" t="s">
        <v>281</v>
      </c>
      <c r="L764" s="3" t="s">
        <v>910</v>
      </c>
      <c r="M764" s="3"/>
    </row>
    <row r="765" spans="1:20" s="4" customFormat="1" ht="72" x14ac:dyDescent="0.55000000000000004">
      <c r="A765" s="5" t="s">
        <v>665</v>
      </c>
      <c r="B765" s="5" t="s">
        <v>671</v>
      </c>
      <c r="C765" s="3">
        <v>1030205</v>
      </c>
      <c r="D765" s="3">
        <v>1030205006</v>
      </c>
      <c r="E765" s="6">
        <v>10252</v>
      </c>
      <c r="F765" s="3" t="s">
        <v>296</v>
      </c>
      <c r="G765" s="6">
        <v>2</v>
      </c>
      <c r="H765" s="3" t="s">
        <v>747</v>
      </c>
      <c r="I765" s="23">
        <v>7200</v>
      </c>
      <c r="J765" s="3" t="s">
        <v>737</v>
      </c>
      <c r="K765" s="3" t="s">
        <v>281</v>
      </c>
      <c r="L765" s="3" t="s">
        <v>910</v>
      </c>
      <c r="M765" s="3"/>
      <c r="N765" s="10"/>
      <c r="O765" s="10"/>
      <c r="P765" s="10"/>
      <c r="Q765" s="10"/>
      <c r="R765" s="10"/>
      <c r="S765" s="10"/>
      <c r="T765" s="10"/>
    </row>
    <row r="766" spans="1:20" s="10" customFormat="1" x14ac:dyDescent="0.55000000000000004">
      <c r="A766" s="7" t="s">
        <v>665</v>
      </c>
      <c r="B766" s="7" t="s">
        <v>671</v>
      </c>
      <c r="C766" s="8">
        <v>1030205</v>
      </c>
      <c r="D766" s="8">
        <v>1030205005</v>
      </c>
      <c r="E766" s="9">
        <v>10253</v>
      </c>
      <c r="F766" s="8" t="s">
        <v>297</v>
      </c>
      <c r="G766" s="12"/>
      <c r="H766" s="8"/>
      <c r="I766" s="22">
        <v>29300</v>
      </c>
      <c r="J766" s="8"/>
      <c r="K766" s="8"/>
      <c r="L766" s="8" t="s">
        <v>910</v>
      </c>
      <c r="M766" s="8" t="s">
        <v>897</v>
      </c>
    </row>
    <row r="767" spans="1:20" s="4" customFormat="1" ht="72" x14ac:dyDescent="0.55000000000000004">
      <c r="A767" s="5" t="s">
        <v>665</v>
      </c>
      <c r="B767" s="5" t="s">
        <v>671</v>
      </c>
      <c r="C767" s="3">
        <v>1030205</v>
      </c>
      <c r="D767" s="3">
        <v>1030205005</v>
      </c>
      <c r="E767" s="6">
        <v>10253</v>
      </c>
      <c r="F767" s="3" t="s">
        <v>297</v>
      </c>
      <c r="G767" s="6">
        <v>1</v>
      </c>
      <c r="H767" s="3" t="s">
        <v>298</v>
      </c>
      <c r="I767" s="23">
        <v>22000</v>
      </c>
      <c r="J767" s="3" t="s">
        <v>737</v>
      </c>
      <c r="K767" s="3" t="s">
        <v>281</v>
      </c>
      <c r="L767" s="3" t="s">
        <v>910</v>
      </c>
      <c r="M767" s="3"/>
      <c r="N767" s="10"/>
      <c r="O767" s="10"/>
      <c r="P767" s="10"/>
      <c r="Q767" s="10"/>
      <c r="R767" s="10"/>
      <c r="S767" s="10"/>
      <c r="T767" s="10"/>
    </row>
    <row r="768" spans="1:20" s="10" customFormat="1" ht="144" x14ac:dyDescent="0.55000000000000004">
      <c r="A768" s="5" t="s">
        <v>665</v>
      </c>
      <c r="B768" s="5" t="s">
        <v>671</v>
      </c>
      <c r="C768" s="3">
        <v>1030205</v>
      </c>
      <c r="D768" s="3">
        <v>1030205005</v>
      </c>
      <c r="E768" s="6">
        <v>10253</v>
      </c>
      <c r="F768" s="3" t="s">
        <v>297</v>
      </c>
      <c r="G768" s="6">
        <v>2</v>
      </c>
      <c r="H768" s="3" t="s">
        <v>299</v>
      </c>
      <c r="I768" s="23">
        <v>7300</v>
      </c>
      <c r="J768" s="3" t="s">
        <v>737</v>
      </c>
      <c r="K768" s="3" t="s">
        <v>281</v>
      </c>
      <c r="L768" s="3" t="s">
        <v>910</v>
      </c>
      <c r="M768" s="3"/>
    </row>
    <row r="769" spans="1:20" s="4" customFormat="1" x14ac:dyDescent="0.55000000000000004">
      <c r="A769" s="7" t="s">
        <v>665</v>
      </c>
      <c r="B769" s="7" t="s">
        <v>671</v>
      </c>
      <c r="C769" s="8">
        <v>1030205</v>
      </c>
      <c r="D769" s="8"/>
      <c r="E769" s="9">
        <v>10254</v>
      </c>
      <c r="F769" s="8" t="s">
        <v>300</v>
      </c>
      <c r="G769" s="12"/>
      <c r="H769" s="8"/>
      <c r="I769" s="22">
        <v>180000</v>
      </c>
      <c r="J769" s="8"/>
      <c r="K769" s="8"/>
      <c r="L769" s="8" t="s">
        <v>910</v>
      </c>
      <c r="M769" s="8" t="s">
        <v>897</v>
      </c>
      <c r="N769" s="10"/>
      <c r="O769" s="10"/>
      <c r="P769" s="10"/>
      <c r="Q769" s="10"/>
      <c r="R769" s="10"/>
      <c r="S769" s="10"/>
      <c r="T769" s="10"/>
    </row>
    <row r="770" spans="1:20" s="4" customFormat="1" x14ac:dyDescent="0.55000000000000004">
      <c r="A770" s="5" t="s">
        <v>665</v>
      </c>
      <c r="B770" s="5" t="s">
        <v>671</v>
      </c>
      <c r="C770" s="3">
        <v>1030205</v>
      </c>
      <c r="D770" s="3"/>
      <c r="E770" s="6">
        <v>10254</v>
      </c>
      <c r="F770" s="3" t="s">
        <v>300</v>
      </c>
      <c r="G770" s="6">
        <v>1</v>
      </c>
      <c r="H770" s="3" t="s">
        <v>748</v>
      </c>
      <c r="I770" s="23">
        <v>180000</v>
      </c>
      <c r="J770" s="3" t="s">
        <v>737</v>
      </c>
      <c r="K770" s="3" t="s">
        <v>281</v>
      </c>
      <c r="L770" s="3" t="s">
        <v>910</v>
      </c>
      <c r="M770" s="3"/>
      <c r="N770" s="10"/>
      <c r="O770" s="10"/>
      <c r="P770" s="10"/>
      <c r="Q770" s="10"/>
      <c r="R770" s="10"/>
      <c r="S770" s="10"/>
      <c r="T770" s="10"/>
    </row>
    <row r="771" spans="1:20" s="4" customFormat="1" x14ac:dyDescent="0.55000000000000004">
      <c r="A771" s="7" t="s">
        <v>669</v>
      </c>
      <c r="B771" s="7" t="s">
        <v>671</v>
      </c>
      <c r="C771" s="8">
        <v>1030213</v>
      </c>
      <c r="D771" s="8"/>
      <c r="E771" s="9">
        <v>10255</v>
      </c>
      <c r="F771" s="8" t="s">
        <v>301</v>
      </c>
      <c r="G771" s="12"/>
      <c r="H771" s="8"/>
      <c r="I771" s="22">
        <v>3400</v>
      </c>
      <c r="J771" s="8"/>
      <c r="K771" s="8"/>
      <c r="L771" s="8" t="s">
        <v>910</v>
      </c>
      <c r="M771" s="8" t="s">
        <v>897</v>
      </c>
      <c r="N771" s="10"/>
      <c r="O771" s="10"/>
      <c r="P771" s="10"/>
      <c r="Q771" s="10"/>
      <c r="R771" s="10"/>
      <c r="S771" s="10"/>
      <c r="T771" s="10"/>
    </row>
    <row r="772" spans="1:20" s="10" customFormat="1" ht="72" x14ac:dyDescent="0.55000000000000004">
      <c r="A772" s="5" t="s">
        <v>669</v>
      </c>
      <c r="B772" s="5" t="s">
        <v>671</v>
      </c>
      <c r="C772" s="3">
        <v>1030213</v>
      </c>
      <c r="D772" s="3"/>
      <c r="E772" s="6">
        <v>10255</v>
      </c>
      <c r="F772" s="3" t="s">
        <v>301</v>
      </c>
      <c r="G772" s="6">
        <v>1</v>
      </c>
      <c r="H772" s="3" t="s">
        <v>749</v>
      </c>
      <c r="I772" s="23">
        <v>3400</v>
      </c>
      <c r="J772" s="18">
        <v>44196</v>
      </c>
      <c r="K772" s="3" t="s">
        <v>674</v>
      </c>
      <c r="L772" s="3" t="s">
        <v>910</v>
      </c>
      <c r="M772" s="3"/>
    </row>
    <row r="773" spans="1:20" s="4" customFormat="1" x14ac:dyDescent="0.55000000000000004">
      <c r="A773" s="7" t="s">
        <v>665</v>
      </c>
      <c r="B773" s="7" t="s">
        <v>668</v>
      </c>
      <c r="C773" s="8">
        <v>1020106</v>
      </c>
      <c r="D773" s="8">
        <v>1020106001</v>
      </c>
      <c r="E773" s="9">
        <v>10256</v>
      </c>
      <c r="F773" s="8" t="s">
        <v>302</v>
      </c>
      <c r="G773" s="12"/>
      <c r="H773" s="8"/>
      <c r="I773" s="22">
        <v>210000</v>
      </c>
      <c r="J773" s="8"/>
      <c r="K773" s="7"/>
      <c r="L773" s="8" t="s">
        <v>910</v>
      </c>
      <c r="M773" s="8" t="s">
        <v>897</v>
      </c>
      <c r="N773" s="10"/>
      <c r="O773" s="10"/>
      <c r="P773" s="10"/>
      <c r="Q773" s="10"/>
      <c r="R773" s="10"/>
      <c r="S773" s="10"/>
      <c r="T773" s="10"/>
    </row>
    <row r="774" spans="1:20" s="4" customFormat="1" x14ac:dyDescent="0.55000000000000004">
      <c r="A774" s="5" t="s">
        <v>665</v>
      </c>
      <c r="B774" s="5" t="s">
        <v>668</v>
      </c>
      <c r="C774" s="3">
        <v>1020106</v>
      </c>
      <c r="D774" s="3">
        <v>1020106001</v>
      </c>
      <c r="E774" s="6">
        <v>10256</v>
      </c>
      <c r="F774" s="3" t="s">
        <v>302</v>
      </c>
      <c r="G774" s="6">
        <v>1</v>
      </c>
      <c r="H774" s="3" t="s">
        <v>303</v>
      </c>
      <c r="I774" s="23">
        <v>210000</v>
      </c>
      <c r="J774" s="3" t="s">
        <v>737</v>
      </c>
      <c r="K774" s="3" t="s">
        <v>281</v>
      </c>
      <c r="L774" s="3" t="s">
        <v>910</v>
      </c>
      <c r="M774" s="3"/>
      <c r="N774" s="10"/>
      <c r="O774" s="10"/>
      <c r="P774" s="10"/>
      <c r="Q774" s="10"/>
      <c r="R774" s="10"/>
      <c r="S774" s="10"/>
      <c r="T774" s="10"/>
    </row>
    <row r="775" spans="1:20" s="4" customFormat="1" x14ac:dyDescent="0.55000000000000004">
      <c r="A775" s="7" t="s">
        <v>665</v>
      </c>
      <c r="B775" s="7" t="s">
        <v>671</v>
      </c>
      <c r="C775" s="8">
        <v>1030213</v>
      </c>
      <c r="D775" s="8"/>
      <c r="E775" s="9">
        <v>10257</v>
      </c>
      <c r="F775" s="8" t="s">
        <v>304</v>
      </c>
      <c r="G775" s="12"/>
      <c r="H775" s="8"/>
      <c r="I775" s="22">
        <v>465000</v>
      </c>
      <c r="J775" s="8"/>
      <c r="K775" s="8"/>
      <c r="L775" s="8" t="s">
        <v>910</v>
      </c>
      <c r="M775" s="8" t="s">
        <v>897</v>
      </c>
      <c r="N775" s="10"/>
      <c r="O775" s="10"/>
      <c r="P775" s="10"/>
      <c r="Q775" s="10"/>
      <c r="R775" s="10"/>
      <c r="S775" s="10"/>
      <c r="T775" s="10"/>
    </row>
    <row r="776" spans="1:20" s="10" customFormat="1" ht="72" x14ac:dyDescent="0.55000000000000004">
      <c r="A776" s="5" t="s">
        <v>665</v>
      </c>
      <c r="B776" s="5" t="s">
        <v>671</v>
      </c>
      <c r="C776" s="3">
        <v>1030213</v>
      </c>
      <c r="D776" s="3"/>
      <c r="E776" s="6">
        <v>10257</v>
      </c>
      <c r="F776" s="3" t="s">
        <v>304</v>
      </c>
      <c r="G776" s="6">
        <v>1</v>
      </c>
      <c r="H776" s="3" t="s">
        <v>881</v>
      </c>
      <c r="I776" s="23">
        <v>465000</v>
      </c>
      <c r="J776" s="3" t="s">
        <v>737</v>
      </c>
      <c r="K776" s="3" t="s">
        <v>750</v>
      </c>
      <c r="L776" s="3" t="s">
        <v>910</v>
      </c>
      <c r="M776" s="3"/>
    </row>
    <row r="777" spans="1:20" s="4" customFormat="1" x14ac:dyDescent="0.55000000000000004">
      <c r="A777" s="7" t="s">
        <v>665</v>
      </c>
      <c r="B777" s="7" t="s">
        <v>671</v>
      </c>
      <c r="C777" s="8">
        <v>1030213</v>
      </c>
      <c r="D777" s="8"/>
      <c r="E777" s="9">
        <v>10258</v>
      </c>
      <c r="F777" s="8" t="s">
        <v>305</v>
      </c>
      <c r="G777" s="12"/>
      <c r="H777" s="8"/>
      <c r="I777" s="22">
        <v>10000</v>
      </c>
      <c r="J777" s="8"/>
      <c r="K777" s="8"/>
      <c r="L777" s="8" t="s">
        <v>910</v>
      </c>
      <c r="M777" s="8" t="s">
        <v>897</v>
      </c>
      <c r="N777" s="10"/>
      <c r="O777" s="10"/>
      <c r="P777" s="10"/>
      <c r="Q777" s="10"/>
      <c r="R777" s="10"/>
      <c r="S777" s="10"/>
      <c r="T777" s="10"/>
    </row>
    <row r="778" spans="1:20" s="4" customFormat="1" ht="72" x14ac:dyDescent="0.55000000000000004">
      <c r="A778" s="5" t="s">
        <v>665</v>
      </c>
      <c r="B778" s="5" t="s">
        <v>671</v>
      </c>
      <c r="C778" s="3">
        <v>1030213</v>
      </c>
      <c r="D778" s="3"/>
      <c r="E778" s="6">
        <v>10258</v>
      </c>
      <c r="F778" s="3" t="s">
        <v>305</v>
      </c>
      <c r="G778" s="6">
        <v>1</v>
      </c>
      <c r="H778" s="3" t="s">
        <v>882</v>
      </c>
      <c r="I778" s="23">
        <v>10000</v>
      </c>
      <c r="J778" s="3" t="s">
        <v>717</v>
      </c>
      <c r="K778" s="3" t="s">
        <v>750</v>
      </c>
      <c r="L778" s="3" t="s">
        <v>910</v>
      </c>
      <c r="M778" s="3"/>
      <c r="N778" s="10"/>
      <c r="O778" s="10"/>
      <c r="P778" s="10"/>
      <c r="Q778" s="10"/>
      <c r="R778" s="10"/>
      <c r="S778" s="10"/>
      <c r="T778" s="10"/>
    </row>
    <row r="779" spans="1:20" s="4" customFormat="1" ht="72" x14ac:dyDescent="0.55000000000000004">
      <c r="A779" s="7" t="s">
        <v>665</v>
      </c>
      <c r="B779" s="7" t="s">
        <v>672</v>
      </c>
      <c r="C779" s="8">
        <v>1030209</v>
      </c>
      <c r="D779" s="8"/>
      <c r="E779" s="9">
        <v>10263</v>
      </c>
      <c r="F779" s="8" t="s">
        <v>309</v>
      </c>
      <c r="G779" s="12"/>
      <c r="H779" s="8"/>
      <c r="I779" s="22">
        <v>11034</v>
      </c>
      <c r="J779" s="8"/>
      <c r="K779" s="7"/>
      <c r="L779" s="8" t="s">
        <v>910</v>
      </c>
      <c r="M779" s="8" t="s">
        <v>897</v>
      </c>
      <c r="N779" s="10"/>
      <c r="O779" s="10"/>
      <c r="P779" s="10"/>
      <c r="Q779" s="10"/>
      <c r="R779" s="10"/>
      <c r="S779" s="10"/>
      <c r="T779" s="10"/>
    </row>
    <row r="780" spans="1:20" s="4" customFormat="1" ht="72" x14ac:dyDescent="0.55000000000000004">
      <c r="A780" s="5" t="s">
        <v>665</v>
      </c>
      <c r="B780" s="5" t="s">
        <v>672</v>
      </c>
      <c r="C780" s="3">
        <v>1030209</v>
      </c>
      <c r="D780" s="3"/>
      <c r="E780" s="6">
        <v>10263</v>
      </c>
      <c r="F780" s="3" t="s">
        <v>309</v>
      </c>
      <c r="G780" s="6">
        <v>1</v>
      </c>
      <c r="H780" s="3" t="s">
        <v>310</v>
      </c>
      <c r="I780" s="23">
        <v>10534</v>
      </c>
      <c r="J780" s="3" t="s">
        <v>737</v>
      </c>
      <c r="K780" s="3" t="s">
        <v>281</v>
      </c>
      <c r="L780" s="3" t="s">
        <v>910</v>
      </c>
      <c r="M780" s="3"/>
      <c r="N780" s="10"/>
      <c r="O780" s="10"/>
      <c r="P780" s="10"/>
      <c r="Q780" s="10"/>
      <c r="R780" s="10"/>
      <c r="S780" s="10"/>
      <c r="T780" s="10"/>
    </row>
    <row r="781" spans="1:20" s="10" customFormat="1" ht="72" x14ac:dyDescent="0.55000000000000004">
      <c r="A781" s="5" t="s">
        <v>665</v>
      </c>
      <c r="B781" s="5" t="s">
        <v>672</v>
      </c>
      <c r="C781" s="3">
        <v>1030209</v>
      </c>
      <c r="D781" s="3"/>
      <c r="E781" s="6">
        <v>10263</v>
      </c>
      <c r="F781" s="3" t="s">
        <v>309</v>
      </c>
      <c r="G781" s="6">
        <v>2</v>
      </c>
      <c r="H781" s="3" t="s">
        <v>311</v>
      </c>
      <c r="I781" s="23">
        <v>500</v>
      </c>
      <c r="J781" s="3" t="s">
        <v>737</v>
      </c>
      <c r="K781" s="3" t="s">
        <v>312</v>
      </c>
      <c r="L781" s="3" t="s">
        <v>910</v>
      </c>
      <c r="M781" s="3"/>
    </row>
    <row r="782" spans="1:20" s="4" customFormat="1" ht="72" x14ac:dyDescent="0.55000000000000004">
      <c r="A782" s="7" t="s">
        <v>665</v>
      </c>
      <c r="B782" s="7" t="s">
        <v>671</v>
      </c>
      <c r="C782" s="8">
        <v>1030102</v>
      </c>
      <c r="D782" s="8">
        <v>1030102999</v>
      </c>
      <c r="E782" s="9">
        <v>10265</v>
      </c>
      <c r="F782" s="8" t="s">
        <v>755</v>
      </c>
      <c r="G782" s="12"/>
      <c r="H782" s="8"/>
      <c r="I782" s="22">
        <v>500</v>
      </c>
      <c r="J782" s="8"/>
      <c r="K782" s="7"/>
      <c r="L782" s="8" t="s">
        <v>910</v>
      </c>
      <c r="M782" s="8" t="s">
        <v>897</v>
      </c>
      <c r="N782" s="10"/>
      <c r="O782" s="10"/>
      <c r="P782" s="10"/>
      <c r="Q782" s="10"/>
      <c r="R782" s="10"/>
      <c r="S782" s="10"/>
      <c r="T782" s="10"/>
    </row>
    <row r="783" spans="1:20" s="10" customFormat="1" ht="72" x14ac:dyDescent="0.55000000000000004">
      <c r="A783" s="5" t="s">
        <v>665</v>
      </c>
      <c r="B783" s="5" t="s">
        <v>671</v>
      </c>
      <c r="C783" s="3">
        <v>1030102</v>
      </c>
      <c r="D783" s="3">
        <v>1030102999</v>
      </c>
      <c r="E783" s="6">
        <v>10265</v>
      </c>
      <c r="F783" s="3" t="s">
        <v>755</v>
      </c>
      <c r="G783" s="6">
        <v>1</v>
      </c>
      <c r="H783" s="3" t="s">
        <v>756</v>
      </c>
      <c r="I783" s="23">
        <v>500</v>
      </c>
      <c r="J783" s="3" t="s">
        <v>737</v>
      </c>
      <c r="K783" s="3" t="s">
        <v>312</v>
      </c>
      <c r="L783" s="3" t="s">
        <v>910</v>
      </c>
      <c r="M783" s="3"/>
    </row>
    <row r="784" spans="1:20" s="4" customFormat="1" x14ac:dyDescent="0.55000000000000004">
      <c r="A784" s="7" t="s">
        <v>665</v>
      </c>
      <c r="B784" s="7" t="s">
        <v>672</v>
      </c>
      <c r="C784" s="8">
        <v>1030209</v>
      </c>
      <c r="D784" s="8"/>
      <c r="E784" s="9">
        <v>10292</v>
      </c>
      <c r="F784" s="8" t="s">
        <v>371</v>
      </c>
      <c r="G784" s="12"/>
      <c r="H784" s="8"/>
      <c r="I784" s="22">
        <v>27000</v>
      </c>
      <c r="J784" s="8"/>
      <c r="K784" s="8"/>
      <c r="L784" s="8" t="s">
        <v>910</v>
      </c>
      <c r="M784" s="8" t="s">
        <v>897</v>
      </c>
      <c r="N784" s="10"/>
      <c r="O784" s="10"/>
      <c r="P784" s="10"/>
      <c r="Q784" s="10"/>
      <c r="R784" s="10"/>
      <c r="S784" s="10"/>
      <c r="T784" s="10"/>
    </row>
    <row r="785" spans="1:20" s="10" customFormat="1" ht="72" x14ac:dyDescent="0.55000000000000004">
      <c r="A785" s="5" t="s">
        <v>665</v>
      </c>
      <c r="B785" s="5" t="s">
        <v>672</v>
      </c>
      <c r="C785" s="3">
        <v>1030209</v>
      </c>
      <c r="D785" s="3"/>
      <c r="E785" s="6">
        <v>10292</v>
      </c>
      <c r="F785" s="3" t="s">
        <v>371</v>
      </c>
      <c r="G785" s="6">
        <v>1</v>
      </c>
      <c r="H785" s="3" t="s">
        <v>883</v>
      </c>
      <c r="I785" s="23">
        <v>27000</v>
      </c>
      <c r="J785" s="3" t="s">
        <v>737</v>
      </c>
      <c r="K785" s="3" t="s">
        <v>281</v>
      </c>
      <c r="L785" s="3" t="s">
        <v>910</v>
      </c>
      <c r="M785" s="3"/>
    </row>
    <row r="786" spans="1:20" s="4" customFormat="1" x14ac:dyDescent="0.55000000000000004">
      <c r="A786" s="7" t="s">
        <v>665</v>
      </c>
      <c r="B786" s="7" t="s">
        <v>672</v>
      </c>
      <c r="C786" s="8">
        <v>1030209</v>
      </c>
      <c r="D786" s="8">
        <v>1030209009</v>
      </c>
      <c r="E786" s="9">
        <v>10296</v>
      </c>
      <c r="F786" s="8" t="s">
        <v>376</v>
      </c>
      <c r="G786" s="12"/>
      <c r="H786" s="8"/>
      <c r="I786" s="22">
        <v>29300</v>
      </c>
      <c r="J786" s="8"/>
      <c r="K786" s="8"/>
      <c r="L786" s="8" t="s">
        <v>910</v>
      </c>
      <c r="M786" s="8" t="s">
        <v>897</v>
      </c>
      <c r="N786" s="10"/>
      <c r="O786" s="10"/>
      <c r="P786" s="10"/>
      <c r="Q786" s="10"/>
      <c r="R786" s="10"/>
      <c r="S786" s="10"/>
      <c r="T786" s="10"/>
    </row>
    <row r="787" spans="1:20" s="10" customFormat="1" ht="72" x14ac:dyDescent="0.55000000000000004">
      <c r="A787" s="5" t="s">
        <v>665</v>
      </c>
      <c r="B787" s="5" t="s">
        <v>672</v>
      </c>
      <c r="C787" s="3">
        <v>1030209</v>
      </c>
      <c r="D787" s="3">
        <v>1030209009</v>
      </c>
      <c r="E787" s="6">
        <v>10296</v>
      </c>
      <c r="F787" s="3" t="s">
        <v>376</v>
      </c>
      <c r="G787" s="6">
        <v>1</v>
      </c>
      <c r="H787" s="3" t="s">
        <v>777</v>
      </c>
      <c r="I787" s="23">
        <v>29300</v>
      </c>
      <c r="J787" s="3" t="s">
        <v>24</v>
      </c>
      <c r="K787" s="3" t="s">
        <v>377</v>
      </c>
      <c r="L787" s="3" t="s">
        <v>910</v>
      </c>
      <c r="M787" s="3"/>
    </row>
    <row r="788" spans="1:20" s="4" customFormat="1" x14ac:dyDescent="0.55000000000000004">
      <c r="A788" s="7" t="s">
        <v>665</v>
      </c>
      <c r="B788" s="7" t="s">
        <v>672</v>
      </c>
      <c r="C788" s="8">
        <v>1030209</v>
      </c>
      <c r="D788" s="8"/>
      <c r="E788" s="9">
        <v>10297</v>
      </c>
      <c r="F788" s="8" t="s">
        <v>378</v>
      </c>
      <c r="G788" s="12"/>
      <c r="H788" s="8"/>
      <c r="I788" s="22">
        <v>3000</v>
      </c>
      <c r="J788" s="8"/>
      <c r="K788" s="8"/>
      <c r="L788" s="8" t="s">
        <v>910</v>
      </c>
      <c r="M788" s="8" t="s">
        <v>897</v>
      </c>
      <c r="N788" s="10"/>
      <c r="O788" s="10"/>
      <c r="P788" s="10"/>
      <c r="Q788" s="10"/>
      <c r="R788" s="10"/>
      <c r="S788" s="10"/>
      <c r="T788" s="10"/>
    </row>
    <row r="789" spans="1:20" s="10" customFormat="1" x14ac:dyDescent="0.55000000000000004">
      <c r="A789" s="5" t="s">
        <v>665</v>
      </c>
      <c r="B789" s="5" t="s">
        <v>672</v>
      </c>
      <c r="C789" s="3">
        <v>1030209</v>
      </c>
      <c r="D789" s="3"/>
      <c r="E789" s="6">
        <v>10297</v>
      </c>
      <c r="F789" s="3" t="s">
        <v>378</v>
      </c>
      <c r="G789" s="6">
        <v>1</v>
      </c>
      <c r="H789" s="3" t="s">
        <v>778</v>
      </c>
      <c r="I789" s="23">
        <v>3000</v>
      </c>
      <c r="J789" s="3" t="s">
        <v>737</v>
      </c>
      <c r="K789" s="3" t="s">
        <v>281</v>
      </c>
      <c r="L789" s="3" t="s">
        <v>910</v>
      </c>
      <c r="M789" s="3"/>
    </row>
    <row r="790" spans="1:20" s="10" customFormat="1" ht="72" x14ac:dyDescent="0.55000000000000004">
      <c r="A790" s="7" t="s">
        <v>665</v>
      </c>
      <c r="B790" s="7" t="s">
        <v>672</v>
      </c>
      <c r="C790" s="8">
        <v>1030209</v>
      </c>
      <c r="D790" s="8"/>
      <c r="E790" s="9">
        <v>10298</v>
      </c>
      <c r="F790" s="8" t="s">
        <v>379</v>
      </c>
      <c r="G790" s="12"/>
      <c r="H790" s="8"/>
      <c r="I790" s="22">
        <v>157020.44</v>
      </c>
      <c r="J790" s="8"/>
      <c r="K790" s="8"/>
      <c r="L790" s="8" t="s">
        <v>910</v>
      </c>
      <c r="M790" s="8" t="s">
        <v>897</v>
      </c>
    </row>
    <row r="791" spans="1:20" s="4" customFormat="1" ht="72" x14ac:dyDescent="0.55000000000000004">
      <c r="A791" s="5" t="s">
        <v>665</v>
      </c>
      <c r="B791" s="5" t="s">
        <v>672</v>
      </c>
      <c r="C791" s="3">
        <v>1030209</v>
      </c>
      <c r="D791" s="3"/>
      <c r="E791" s="6">
        <v>10298</v>
      </c>
      <c r="F791" s="3" t="s">
        <v>379</v>
      </c>
      <c r="G791" s="6">
        <v>1</v>
      </c>
      <c r="H791" s="3" t="s">
        <v>779</v>
      </c>
      <c r="I791" s="23">
        <v>2075.44</v>
      </c>
      <c r="J791" s="3" t="s">
        <v>228</v>
      </c>
      <c r="K791" s="3" t="s">
        <v>266</v>
      </c>
      <c r="L791" s="3" t="s">
        <v>910</v>
      </c>
      <c r="M791" s="3"/>
      <c r="N791" s="10"/>
      <c r="O791" s="10"/>
      <c r="P791" s="10"/>
      <c r="Q791" s="10"/>
      <c r="R791" s="10"/>
      <c r="S791" s="10"/>
      <c r="T791" s="10"/>
    </row>
    <row r="792" spans="1:20" s="10" customFormat="1" ht="108" x14ac:dyDescent="0.55000000000000004">
      <c r="A792" s="5" t="s">
        <v>665</v>
      </c>
      <c r="B792" s="5" t="s">
        <v>672</v>
      </c>
      <c r="C792" s="3">
        <v>1030209</v>
      </c>
      <c r="D792" s="3"/>
      <c r="E792" s="6">
        <v>10298</v>
      </c>
      <c r="F792" s="3" t="s">
        <v>379</v>
      </c>
      <c r="G792" s="6">
        <v>2</v>
      </c>
      <c r="H792" s="3" t="s">
        <v>780</v>
      </c>
      <c r="I792" s="23">
        <v>151680</v>
      </c>
      <c r="J792" s="3" t="s">
        <v>228</v>
      </c>
      <c r="K792" s="3" t="s">
        <v>380</v>
      </c>
      <c r="L792" s="3" t="s">
        <v>910</v>
      </c>
      <c r="M792" s="3"/>
    </row>
    <row r="793" spans="1:20" s="4" customFormat="1" ht="72" x14ac:dyDescent="0.55000000000000004">
      <c r="A793" s="5" t="s">
        <v>665</v>
      </c>
      <c r="B793" s="5" t="s">
        <v>672</v>
      </c>
      <c r="C793" s="3">
        <v>1030209</v>
      </c>
      <c r="D793" s="3"/>
      <c r="E793" s="6">
        <v>10298</v>
      </c>
      <c r="F793" s="3" t="s">
        <v>379</v>
      </c>
      <c r="G793" s="6">
        <v>3</v>
      </c>
      <c r="H793" s="3" t="s">
        <v>381</v>
      </c>
      <c r="I793" s="23">
        <v>3265</v>
      </c>
      <c r="J793" s="3" t="s">
        <v>228</v>
      </c>
      <c r="K793" s="5" t="s">
        <v>312</v>
      </c>
      <c r="L793" s="3" t="s">
        <v>910</v>
      </c>
      <c r="M793" s="3"/>
      <c r="N793" s="10"/>
      <c r="O793" s="10"/>
      <c r="P793" s="10"/>
      <c r="Q793" s="10"/>
      <c r="R793" s="10"/>
      <c r="S793" s="10"/>
      <c r="T793" s="10"/>
    </row>
    <row r="794" spans="1:20" s="10" customFormat="1" x14ac:dyDescent="0.55000000000000004">
      <c r="A794" s="7" t="s">
        <v>665</v>
      </c>
      <c r="B794" s="7" t="s">
        <v>672</v>
      </c>
      <c r="C794" s="8">
        <v>1030209</v>
      </c>
      <c r="D794" s="8"/>
      <c r="E794" s="9">
        <v>10299</v>
      </c>
      <c r="F794" s="8" t="s">
        <v>382</v>
      </c>
      <c r="G794" s="12"/>
      <c r="H794" s="8"/>
      <c r="I794" s="22">
        <v>9006</v>
      </c>
      <c r="J794" s="8"/>
      <c r="K794" s="8"/>
      <c r="L794" s="8" t="s">
        <v>910</v>
      </c>
      <c r="M794" s="8" t="s">
        <v>897</v>
      </c>
    </row>
    <row r="795" spans="1:20" s="4" customFormat="1" ht="72" x14ac:dyDescent="0.55000000000000004">
      <c r="A795" s="5" t="s">
        <v>665</v>
      </c>
      <c r="B795" s="5" t="s">
        <v>672</v>
      </c>
      <c r="C795" s="3">
        <v>1030209</v>
      </c>
      <c r="D795" s="3"/>
      <c r="E795" s="6">
        <v>10299</v>
      </c>
      <c r="F795" s="3" t="s">
        <v>382</v>
      </c>
      <c r="G795" s="6">
        <v>1</v>
      </c>
      <c r="H795" s="3" t="s">
        <v>781</v>
      </c>
      <c r="I795" s="23">
        <v>9006</v>
      </c>
      <c r="J795" s="3" t="s">
        <v>228</v>
      </c>
      <c r="K795" s="3" t="s">
        <v>281</v>
      </c>
      <c r="L795" s="3" t="s">
        <v>910</v>
      </c>
      <c r="M795" s="3"/>
      <c r="N795" s="10"/>
      <c r="O795" s="10"/>
      <c r="P795" s="10"/>
      <c r="Q795" s="10"/>
      <c r="R795" s="10"/>
      <c r="S795" s="10"/>
      <c r="T795" s="10"/>
    </row>
    <row r="796" spans="1:20" s="10" customFormat="1" x14ac:dyDescent="0.55000000000000004">
      <c r="A796" s="7" t="s">
        <v>665</v>
      </c>
      <c r="B796" s="7" t="s">
        <v>671</v>
      </c>
      <c r="C796" s="8">
        <v>1010102</v>
      </c>
      <c r="D796" s="8">
        <v>1010102002</v>
      </c>
      <c r="E796" s="9">
        <v>10313</v>
      </c>
      <c r="F796" s="8" t="s">
        <v>386</v>
      </c>
      <c r="G796" s="12"/>
      <c r="H796" s="8"/>
      <c r="I796" s="22">
        <v>5000</v>
      </c>
      <c r="J796" s="8"/>
      <c r="K796" s="8"/>
      <c r="L796" s="8" t="s">
        <v>910</v>
      </c>
      <c r="M796" s="8" t="s">
        <v>897</v>
      </c>
    </row>
    <row r="797" spans="1:20" s="4" customFormat="1" x14ac:dyDescent="0.55000000000000004">
      <c r="A797" s="5" t="s">
        <v>665</v>
      </c>
      <c r="B797" s="5" t="s">
        <v>671</v>
      </c>
      <c r="C797" s="3">
        <v>1010102</v>
      </c>
      <c r="D797" s="3">
        <v>1010102002</v>
      </c>
      <c r="E797" s="6">
        <v>10313</v>
      </c>
      <c r="F797" s="3" t="s">
        <v>386</v>
      </c>
      <c r="G797" s="6">
        <v>1</v>
      </c>
      <c r="H797" s="3" t="s">
        <v>387</v>
      </c>
      <c r="I797" s="23">
        <v>5000</v>
      </c>
      <c r="J797" s="3" t="s">
        <v>737</v>
      </c>
      <c r="K797" s="3" t="s">
        <v>266</v>
      </c>
      <c r="L797" s="3" t="s">
        <v>910</v>
      </c>
      <c r="M797" s="3"/>
      <c r="N797" s="10"/>
      <c r="O797" s="10"/>
      <c r="P797" s="10"/>
      <c r="Q797" s="10"/>
      <c r="R797" s="10"/>
      <c r="S797" s="10"/>
      <c r="T797" s="10"/>
    </row>
    <row r="798" spans="1:20" s="10" customFormat="1" x14ac:dyDescent="0.55000000000000004">
      <c r="A798" s="7" t="s">
        <v>665</v>
      </c>
      <c r="B798" s="7" t="s">
        <v>671</v>
      </c>
      <c r="C798" s="8">
        <v>1010102</v>
      </c>
      <c r="D798" s="8">
        <v>1010102999</v>
      </c>
      <c r="E798" s="9">
        <v>10315</v>
      </c>
      <c r="F798" s="8" t="s">
        <v>388</v>
      </c>
      <c r="G798" s="12"/>
      <c r="H798" s="8"/>
      <c r="I798" s="22">
        <v>251700</v>
      </c>
      <c r="J798" s="8"/>
      <c r="K798" s="8"/>
      <c r="L798" s="8" t="s">
        <v>910</v>
      </c>
      <c r="M798" s="8" t="s">
        <v>897</v>
      </c>
    </row>
    <row r="799" spans="1:20" s="4" customFormat="1" x14ac:dyDescent="0.55000000000000004">
      <c r="A799" s="5" t="s">
        <v>665</v>
      </c>
      <c r="B799" s="5" t="s">
        <v>671</v>
      </c>
      <c r="C799" s="3">
        <v>1010102</v>
      </c>
      <c r="D799" s="3">
        <v>1010102999</v>
      </c>
      <c r="E799" s="6">
        <v>10315</v>
      </c>
      <c r="F799" s="3" t="s">
        <v>388</v>
      </c>
      <c r="G799" s="6">
        <v>1</v>
      </c>
      <c r="H799" s="3" t="s">
        <v>784</v>
      </c>
      <c r="I799" s="23">
        <v>251700</v>
      </c>
      <c r="J799" s="3" t="s">
        <v>737</v>
      </c>
      <c r="K799" s="3" t="s">
        <v>266</v>
      </c>
      <c r="L799" s="3" t="s">
        <v>910</v>
      </c>
      <c r="M799" s="3"/>
      <c r="N799" s="10"/>
      <c r="O799" s="10"/>
      <c r="P799" s="10"/>
      <c r="Q799" s="10"/>
      <c r="R799" s="10"/>
      <c r="S799" s="10"/>
      <c r="T799" s="10"/>
    </row>
    <row r="800" spans="1:20" s="10" customFormat="1" x14ac:dyDescent="0.55000000000000004">
      <c r="A800" s="7" t="s">
        <v>665</v>
      </c>
      <c r="B800" s="7" t="s">
        <v>671</v>
      </c>
      <c r="C800" s="8">
        <v>1030214</v>
      </c>
      <c r="D800" s="8"/>
      <c r="E800" s="9">
        <v>10316</v>
      </c>
      <c r="F800" s="8" t="s">
        <v>389</v>
      </c>
      <c r="G800" s="12"/>
      <c r="H800" s="8"/>
      <c r="I800" s="22">
        <v>125850</v>
      </c>
      <c r="J800" s="8"/>
      <c r="K800" s="8"/>
      <c r="L800" s="8" t="s">
        <v>910</v>
      </c>
      <c r="M800" s="8" t="s">
        <v>897</v>
      </c>
    </row>
    <row r="801" spans="1:20" s="4" customFormat="1" ht="72" x14ac:dyDescent="0.55000000000000004">
      <c r="A801" s="5" t="s">
        <v>665</v>
      </c>
      <c r="B801" s="5" t="s">
        <v>671</v>
      </c>
      <c r="C801" s="3">
        <v>1030214</v>
      </c>
      <c r="D801" s="3"/>
      <c r="E801" s="6">
        <v>10316</v>
      </c>
      <c r="F801" s="3" t="s">
        <v>389</v>
      </c>
      <c r="G801" s="6">
        <v>1</v>
      </c>
      <c r="H801" s="3" t="s">
        <v>390</v>
      </c>
      <c r="I801" s="23">
        <v>125850</v>
      </c>
      <c r="J801" s="3" t="s">
        <v>24</v>
      </c>
      <c r="K801" s="3" t="s">
        <v>266</v>
      </c>
      <c r="L801" s="3" t="s">
        <v>910</v>
      </c>
      <c r="M801" s="3"/>
      <c r="N801" s="10"/>
      <c r="O801" s="10"/>
      <c r="P801" s="10"/>
      <c r="Q801" s="10"/>
      <c r="R801" s="10"/>
      <c r="S801" s="10"/>
      <c r="T801" s="10"/>
    </row>
    <row r="802" spans="1:20" s="10" customFormat="1" ht="72" x14ac:dyDescent="0.55000000000000004">
      <c r="A802" s="7" t="s">
        <v>665</v>
      </c>
      <c r="B802" s="7" t="s">
        <v>665</v>
      </c>
      <c r="C802" s="8">
        <v>1030205</v>
      </c>
      <c r="D802" s="8">
        <v>1030205003</v>
      </c>
      <c r="E802" s="9">
        <v>10325</v>
      </c>
      <c r="F802" s="8" t="s">
        <v>398</v>
      </c>
      <c r="G802" s="12"/>
      <c r="H802" s="8"/>
      <c r="I802" s="22">
        <v>281000</v>
      </c>
      <c r="J802" s="8"/>
      <c r="K802" s="8"/>
      <c r="L802" s="8" t="s">
        <v>910</v>
      </c>
      <c r="M802" s="8" t="s">
        <v>897</v>
      </c>
    </row>
    <row r="803" spans="1:20" s="4" customFormat="1" ht="72" x14ac:dyDescent="0.55000000000000004">
      <c r="A803" s="5" t="s">
        <v>665</v>
      </c>
      <c r="B803" s="5" t="s">
        <v>665</v>
      </c>
      <c r="C803" s="3">
        <v>1030205</v>
      </c>
      <c r="D803" s="3">
        <v>1030205003</v>
      </c>
      <c r="E803" s="6">
        <v>10325</v>
      </c>
      <c r="F803" s="3" t="s">
        <v>398</v>
      </c>
      <c r="G803" s="6">
        <v>1</v>
      </c>
      <c r="H803" s="3" t="s">
        <v>399</v>
      </c>
      <c r="I803" s="23">
        <v>281000</v>
      </c>
      <c r="J803" s="3" t="s">
        <v>737</v>
      </c>
      <c r="K803" s="3" t="s">
        <v>400</v>
      </c>
      <c r="L803" s="3" t="s">
        <v>910</v>
      </c>
      <c r="M803" s="3"/>
      <c r="N803" s="10"/>
      <c r="O803" s="10"/>
      <c r="P803" s="10"/>
      <c r="Q803" s="10"/>
      <c r="R803" s="10"/>
      <c r="S803" s="10"/>
      <c r="T803" s="10"/>
    </row>
    <row r="804" spans="1:20" s="10" customFormat="1" x14ac:dyDescent="0.55000000000000004">
      <c r="A804" s="7" t="s">
        <v>665</v>
      </c>
      <c r="B804" s="7" t="s">
        <v>665</v>
      </c>
      <c r="C804" s="8">
        <v>1040399</v>
      </c>
      <c r="D804" s="8"/>
      <c r="E804" s="9">
        <v>10326</v>
      </c>
      <c r="F804" s="8" t="s">
        <v>401</v>
      </c>
      <c r="G804" s="12"/>
      <c r="H804" s="8"/>
      <c r="I804" s="22">
        <v>877950</v>
      </c>
      <c r="J804" s="8"/>
      <c r="K804" s="8"/>
      <c r="L804" s="8" t="s">
        <v>910</v>
      </c>
      <c r="M804" s="8" t="s">
        <v>897</v>
      </c>
    </row>
    <row r="805" spans="1:20" s="4" customFormat="1" x14ac:dyDescent="0.55000000000000004">
      <c r="A805" s="5" t="s">
        <v>665</v>
      </c>
      <c r="B805" s="5" t="s">
        <v>665</v>
      </c>
      <c r="C805" s="3">
        <v>1040399</v>
      </c>
      <c r="D805" s="3"/>
      <c r="E805" s="6">
        <v>10326</v>
      </c>
      <c r="F805" s="3" t="s">
        <v>401</v>
      </c>
      <c r="G805" s="6">
        <v>1</v>
      </c>
      <c r="H805" s="3" t="s">
        <v>402</v>
      </c>
      <c r="I805" s="23">
        <v>847950</v>
      </c>
      <c r="J805" s="3" t="s">
        <v>737</v>
      </c>
      <c r="K805" s="3" t="s">
        <v>400</v>
      </c>
      <c r="L805" s="3" t="s">
        <v>910</v>
      </c>
      <c r="M805" s="3"/>
      <c r="N805" s="10"/>
      <c r="O805" s="10"/>
      <c r="P805" s="10"/>
      <c r="Q805" s="10"/>
      <c r="R805" s="10"/>
      <c r="S805" s="10"/>
      <c r="T805" s="10"/>
    </row>
    <row r="806" spans="1:20" s="10" customFormat="1" x14ac:dyDescent="0.55000000000000004">
      <c r="A806" s="5" t="s">
        <v>665</v>
      </c>
      <c r="B806" s="5" t="s">
        <v>665</v>
      </c>
      <c r="C806" s="3">
        <v>1040399</v>
      </c>
      <c r="D806" s="3"/>
      <c r="E806" s="6">
        <v>10326</v>
      </c>
      <c r="F806" s="3" t="s">
        <v>401</v>
      </c>
      <c r="G806" s="6">
        <v>2</v>
      </c>
      <c r="H806" s="3" t="s">
        <v>403</v>
      </c>
      <c r="I806" s="23">
        <v>30000</v>
      </c>
      <c r="J806" s="3" t="s">
        <v>737</v>
      </c>
      <c r="K806" s="3" t="s">
        <v>404</v>
      </c>
      <c r="L806" s="3" t="s">
        <v>910</v>
      </c>
      <c r="M806" s="3"/>
    </row>
    <row r="807" spans="1:20" s="4" customFormat="1" x14ac:dyDescent="0.55000000000000004">
      <c r="A807" s="7" t="s">
        <v>665</v>
      </c>
      <c r="B807" s="7" t="s">
        <v>665</v>
      </c>
      <c r="C807" s="8">
        <v>1030299</v>
      </c>
      <c r="D807" s="8"/>
      <c r="E807" s="9">
        <v>10328</v>
      </c>
      <c r="F807" s="8" t="s">
        <v>405</v>
      </c>
      <c r="G807" s="12"/>
      <c r="H807" s="8"/>
      <c r="I807" s="22">
        <v>28976.29</v>
      </c>
      <c r="J807" s="8"/>
      <c r="K807" s="8"/>
      <c r="L807" s="8" t="s">
        <v>910</v>
      </c>
      <c r="M807" s="8" t="s">
        <v>897</v>
      </c>
      <c r="N807" s="10"/>
      <c r="O807" s="10"/>
      <c r="P807" s="10"/>
      <c r="Q807" s="10"/>
      <c r="R807" s="10"/>
      <c r="S807" s="10"/>
      <c r="T807" s="10"/>
    </row>
    <row r="808" spans="1:20" s="4" customFormat="1" ht="72" x14ac:dyDescent="0.55000000000000004">
      <c r="A808" s="5" t="s">
        <v>665</v>
      </c>
      <c r="B808" s="5" t="s">
        <v>665</v>
      </c>
      <c r="C808" s="3">
        <v>1030299</v>
      </c>
      <c r="D808" s="3"/>
      <c r="E808" s="6">
        <v>10328</v>
      </c>
      <c r="F808" s="3" t="s">
        <v>405</v>
      </c>
      <c r="G808" s="6">
        <v>1</v>
      </c>
      <c r="H808" s="3" t="s">
        <v>406</v>
      </c>
      <c r="I808" s="23">
        <v>28976.29</v>
      </c>
      <c r="J808" s="3" t="s">
        <v>24</v>
      </c>
      <c r="K808" s="3" t="s">
        <v>400</v>
      </c>
      <c r="L808" s="3" t="s">
        <v>910</v>
      </c>
      <c r="M808" s="3"/>
      <c r="N808" s="10"/>
      <c r="O808" s="10"/>
      <c r="P808" s="10"/>
      <c r="Q808" s="10"/>
      <c r="R808" s="10"/>
      <c r="S808" s="10"/>
      <c r="T808" s="10"/>
    </row>
    <row r="809" spans="1:20" s="4" customFormat="1" ht="72" x14ac:dyDescent="0.55000000000000004">
      <c r="A809" s="7" t="s">
        <v>665</v>
      </c>
      <c r="B809" s="7" t="s">
        <v>668</v>
      </c>
      <c r="C809" s="8">
        <v>1030207</v>
      </c>
      <c r="D809" s="8">
        <v>1030207999</v>
      </c>
      <c r="E809" s="9">
        <v>10336</v>
      </c>
      <c r="F809" s="8" t="s">
        <v>415</v>
      </c>
      <c r="G809" s="12"/>
      <c r="H809" s="8"/>
      <c r="I809" s="22">
        <v>5280</v>
      </c>
      <c r="J809" s="8"/>
      <c r="K809" s="8"/>
      <c r="L809" s="8" t="s">
        <v>910</v>
      </c>
      <c r="M809" s="8" t="s">
        <v>897</v>
      </c>
      <c r="N809" s="10"/>
      <c r="O809" s="10"/>
      <c r="P809" s="10"/>
      <c r="Q809" s="10"/>
      <c r="R809" s="10"/>
      <c r="S809" s="10"/>
      <c r="T809" s="10"/>
    </row>
    <row r="810" spans="1:20" s="4" customFormat="1" ht="72" x14ac:dyDescent="0.55000000000000004">
      <c r="A810" s="5" t="s">
        <v>665</v>
      </c>
      <c r="B810" s="5" t="s">
        <v>668</v>
      </c>
      <c r="C810" s="3">
        <v>1030207</v>
      </c>
      <c r="D810" s="3">
        <v>1030207999</v>
      </c>
      <c r="E810" s="6">
        <v>10336</v>
      </c>
      <c r="F810" s="3" t="s">
        <v>415</v>
      </c>
      <c r="G810" s="6">
        <v>1</v>
      </c>
      <c r="H810" s="3" t="s">
        <v>416</v>
      </c>
      <c r="I810" s="23">
        <v>5280</v>
      </c>
      <c r="J810" s="3" t="s">
        <v>737</v>
      </c>
      <c r="K810" s="3" t="s">
        <v>281</v>
      </c>
      <c r="L810" s="3" t="s">
        <v>910</v>
      </c>
      <c r="M810" s="3"/>
      <c r="N810" s="10"/>
      <c r="O810" s="10"/>
      <c r="P810" s="10"/>
      <c r="Q810" s="10"/>
      <c r="R810" s="10"/>
      <c r="S810" s="10"/>
      <c r="T810" s="10"/>
    </row>
    <row r="811" spans="1:20" s="4" customFormat="1" ht="72" x14ac:dyDescent="0.55000000000000004">
      <c r="A811" s="7" t="s">
        <v>665</v>
      </c>
      <c r="B811" s="7" t="s">
        <v>324</v>
      </c>
      <c r="C811" s="8">
        <v>1040104</v>
      </c>
      <c r="D811" s="8"/>
      <c r="E811" s="9">
        <v>10398</v>
      </c>
      <c r="F811" s="8" t="s">
        <v>469</v>
      </c>
      <c r="G811" s="12"/>
      <c r="H811" s="8"/>
      <c r="I811" s="22">
        <v>500</v>
      </c>
      <c r="J811" s="8"/>
      <c r="K811" s="8"/>
      <c r="L811" s="8" t="s">
        <v>910</v>
      </c>
      <c r="M811" s="8" t="s">
        <v>897</v>
      </c>
      <c r="N811" s="10"/>
      <c r="O811" s="10"/>
      <c r="P811" s="10"/>
      <c r="Q811" s="10"/>
      <c r="R811" s="10"/>
      <c r="S811" s="10"/>
      <c r="T811" s="10"/>
    </row>
    <row r="812" spans="1:20" s="4" customFormat="1" ht="72" x14ac:dyDescent="0.55000000000000004">
      <c r="A812" s="5" t="s">
        <v>665</v>
      </c>
      <c r="B812" s="5" t="s">
        <v>324</v>
      </c>
      <c r="C812" s="3">
        <v>1040104</v>
      </c>
      <c r="D812" s="3"/>
      <c r="E812" s="6">
        <v>10398</v>
      </c>
      <c r="F812" s="3" t="s">
        <v>469</v>
      </c>
      <c r="G812" s="6">
        <v>1</v>
      </c>
      <c r="H812" s="3" t="s">
        <v>470</v>
      </c>
      <c r="I812" s="23">
        <v>500</v>
      </c>
      <c r="J812" s="3" t="s">
        <v>737</v>
      </c>
      <c r="K812" s="3" t="s">
        <v>400</v>
      </c>
      <c r="L812" s="3" t="s">
        <v>910</v>
      </c>
      <c r="M812" s="3"/>
      <c r="N812" s="10"/>
      <c r="O812" s="10"/>
      <c r="P812" s="10"/>
      <c r="Q812" s="10"/>
      <c r="R812" s="10"/>
      <c r="S812" s="10"/>
      <c r="T812" s="10"/>
    </row>
    <row r="813" spans="1:20" s="4" customFormat="1" ht="72" x14ac:dyDescent="0.55000000000000004">
      <c r="A813" s="7" t="s">
        <v>665</v>
      </c>
      <c r="B813" s="7" t="s">
        <v>324</v>
      </c>
      <c r="C813" s="8">
        <v>1040104</v>
      </c>
      <c r="D813" s="8">
        <v>1040104001</v>
      </c>
      <c r="E813" s="9">
        <v>10404</v>
      </c>
      <c r="F813" s="8" t="s">
        <v>463</v>
      </c>
      <c r="G813" s="12"/>
      <c r="H813" s="8"/>
      <c r="I813" s="22">
        <v>1000</v>
      </c>
      <c r="J813" s="8"/>
      <c r="K813" s="8"/>
      <c r="L813" s="8" t="s">
        <v>910</v>
      </c>
      <c r="M813" s="8" t="s">
        <v>897</v>
      </c>
      <c r="N813" s="10"/>
      <c r="O813" s="10"/>
      <c r="P813" s="10"/>
      <c r="Q813" s="10"/>
      <c r="R813" s="10"/>
      <c r="S813" s="10"/>
      <c r="T813" s="10"/>
    </row>
    <row r="814" spans="1:20" s="10" customFormat="1" ht="72" x14ac:dyDescent="0.55000000000000004">
      <c r="A814" s="5" t="s">
        <v>665</v>
      </c>
      <c r="B814" s="5" t="s">
        <v>324</v>
      </c>
      <c r="C814" s="3">
        <v>1040104</v>
      </c>
      <c r="D814" s="3">
        <v>1040104001</v>
      </c>
      <c r="E814" s="6">
        <v>10404</v>
      </c>
      <c r="F814" s="3" t="s">
        <v>463</v>
      </c>
      <c r="G814" s="6">
        <v>1</v>
      </c>
      <c r="H814" s="3" t="s">
        <v>474</v>
      </c>
      <c r="I814" s="23">
        <v>1000</v>
      </c>
      <c r="J814" s="3" t="s">
        <v>737</v>
      </c>
      <c r="K814" s="3" t="s">
        <v>260</v>
      </c>
      <c r="L814" s="3" t="s">
        <v>910</v>
      </c>
      <c r="M814" s="3"/>
    </row>
    <row r="815" spans="1:20" s="4" customFormat="1" x14ac:dyDescent="0.55000000000000004">
      <c r="A815" s="7" t="s">
        <v>665</v>
      </c>
      <c r="B815" s="7" t="s">
        <v>668</v>
      </c>
      <c r="C815" s="8">
        <v>1030213</v>
      </c>
      <c r="D815" s="8"/>
      <c r="E815" s="9">
        <v>10533</v>
      </c>
      <c r="F815" s="8" t="s">
        <v>505</v>
      </c>
      <c r="G815" s="12"/>
      <c r="H815" s="8"/>
      <c r="I815" s="22">
        <v>25</v>
      </c>
      <c r="J815" s="8"/>
      <c r="K815" s="8"/>
      <c r="L815" s="8" t="s">
        <v>910</v>
      </c>
      <c r="M815" s="8" t="s">
        <v>897</v>
      </c>
      <c r="N815" s="10"/>
      <c r="O815" s="10"/>
      <c r="P815" s="10"/>
      <c r="Q815" s="10"/>
      <c r="R815" s="10"/>
      <c r="S815" s="10"/>
      <c r="T815" s="10"/>
    </row>
    <row r="816" spans="1:20" s="4" customFormat="1" x14ac:dyDescent="0.55000000000000004">
      <c r="A816" s="5" t="s">
        <v>665</v>
      </c>
      <c r="B816" s="5" t="s">
        <v>668</v>
      </c>
      <c r="C816" s="3">
        <v>1030213</v>
      </c>
      <c r="D816" s="3"/>
      <c r="E816" s="6">
        <v>10533</v>
      </c>
      <c r="F816" s="3" t="s">
        <v>505</v>
      </c>
      <c r="G816" s="6">
        <v>1</v>
      </c>
      <c r="H816" s="3" t="s">
        <v>506</v>
      </c>
      <c r="I816" s="23">
        <v>25</v>
      </c>
      <c r="J816" s="3" t="s">
        <v>737</v>
      </c>
      <c r="K816" s="3" t="s">
        <v>266</v>
      </c>
      <c r="L816" s="3" t="s">
        <v>910</v>
      </c>
      <c r="M816" s="3"/>
      <c r="N816" s="10"/>
      <c r="O816" s="10"/>
      <c r="P816" s="10"/>
      <c r="Q816" s="10"/>
      <c r="R816" s="10"/>
      <c r="S816" s="10"/>
      <c r="T816" s="10"/>
    </row>
    <row r="817" spans="1:20" s="10" customFormat="1" x14ac:dyDescent="0.55000000000000004">
      <c r="A817" s="7" t="s">
        <v>665</v>
      </c>
      <c r="B817" s="7" t="s">
        <v>671</v>
      </c>
      <c r="C817" s="8">
        <v>1030105</v>
      </c>
      <c r="D817" s="8">
        <v>1030105999</v>
      </c>
      <c r="E817" s="9">
        <v>10542</v>
      </c>
      <c r="F817" s="8" t="s">
        <v>507</v>
      </c>
      <c r="G817" s="12"/>
      <c r="H817" s="8"/>
      <c r="I817" s="22">
        <v>5822.9</v>
      </c>
      <c r="J817" s="8"/>
      <c r="K817" s="8"/>
      <c r="L817" s="8" t="s">
        <v>910</v>
      </c>
      <c r="M817" s="8" t="s">
        <v>897</v>
      </c>
    </row>
    <row r="818" spans="1:20" s="4" customFormat="1" ht="72" x14ac:dyDescent="0.55000000000000004">
      <c r="A818" s="5" t="s">
        <v>665</v>
      </c>
      <c r="B818" s="5" t="s">
        <v>671</v>
      </c>
      <c r="C818" s="3">
        <v>1030105</v>
      </c>
      <c r="D818" s="3">
        <v>1030105999</v>
      </c>
      <c r="E818" s="6">
        <v>10542</v>
      </c>
      <c r="F818" s="3" t="s">
        <v>507</v>
      </c>
      <c r="G818" s="6">
        <v>1</v>
      </c>
      <c r="H818" s="3" t="s">
        <v>802</v>
      </c>
      <c r="I818" s="23">
        <v>3822.9</v>
      </c>
      <c r="J818" s="3" t="s">
        <v>737</v>
      </c>
      <c r="K818" s="3" t="s">
        <v>266</v>
      </c>
      <c r="L818" s="3" t="s">
        <v>910</v>
      </c>
      <c r="M818" s="3"/>
      <c r="N818" s="10"/>
      <c r="O818" s="10"/>
      <c r="P818" s="10"/>
      <c r="Q818" s="10"/>
      <c r="R818" s="10"/>
      <c r="S818" s="10"/>
      <c r="T818" s="10"/>
    </row>
    <row r="819" spans="1:20" s="10" customFormat="1" x14ac:dyDescent="0.55000000000000004">
      <c r="A819" s="5" t="s">
        <v>665</v>
      </c>
      <c r="B819" s="5" t="s">
        <v>671</v>
      </c>
      <c r="C819" s="3">
        <v>1030105</v>
      </c>
      <c r="D819" s="3">
        <v>1030105999</v>
      </c>
      <c r="E819" s="6">
        <v>10542</v>
      </c>
      <c r="F819" s="3" t="s">
        <v>507</v>
      </c>
      <c r="G819" s="6">
        <v>2</v>
      </c>
      <c r="H819" s="3" t="s">
        <v>803</v>
      </c>
      <c r="I819" s="23">
        <v>2000</v>
      </c>
      <c r="J819" s="3" t="s">
        <v>737</v>
      </c>
      <c r="K819" s="3" t="s">
        <v>266</v>
      </c>
      <c r="L819" s="3" t="s">
        <v>910</v>
      </c>
      <c r="M819" s="3"/>
    </row>
    <row r="820" spans="1:20" s="4" customFormat="1" ht="72" x14ac:dyDescent="0.55000000000000004">
      <c r="A820" s="7" t="s">
        <v>665</v>
      </c>
      <c r="B820" s="7" t="s">
        <v>672</v>
      </c>
      <c r="C820" s="8">
        <v>1030209</v>
      </c>
      <c r="D820" s="8"/>
      <c r="E820" s="9">
        <v>10565</v>
      </c>
      <c r="F820" s="8" t="s">
        <v>527</v>
      </c>
      <c r="G820" s="12"/>
      <c r="H820" s="8"/>
      <c r="I820" s="22">
        <v>11300</v>
      </c>
      <c r="J820" s="8"/>
      <c r="K820" s="8"/>
      <c r="L820" s="8" t="s">
        <v>910</v>
      </c>
      <c r="M820" s="8" t="s">
        <v>897</v>
      </c>
      <c r="N820" s="10"/>
      <c r="O820" s="10"/>
      <c r="P820" s="10"/>
      <c r="Q820" s="10"/>
      <c r="R820" s="10"/>
      <c r="S820" s="10"/>
      <c r="T820" s="10"/>
    </row>
    <row r="821" spans="1:20" s="10" customFormat="1" ht="72" x14ac:dyDescent="0.55000000000000004">
      <c r="A821" s="5" t="s">
        <v>665</v>
      </c>
      <c r="B821" s="5" t="s">
        <v>672</v>
      </c>
      <c r="C821" s="3">
        <v>1030209</v>
      </c>
      <c r="D821" s="3"/>
      <c r="E821" s="6">
        <v>10565</v>
      </c>
      <c r="F821" s="3" t="s">
        <v>527</v>
      </c>
      <c r="G821" s="6">
        <v>1</v>
      </c>
      <c r="H821" s="3" t="s">
        <v>528</v>
      </c>
      <c r="I821" s="23">
        <v>8000</v>
      </c>
      <c r="J821" s="3" t="s">
        <v>737</v>
      </c>
      <c r="K821" s="3" t="s">
        <v>281</v>
      </c>
      <c r="L821" s="3" t="s">
        <v>910</v>
      </c>
      <c r="M821" s="3"/>
    </row>
    <row r="822" spans="1:20" s="4" customFormat="1" ht="72" x14ac:dyDescent="0.55000000000000004">
      <c r="A822" s="5" t="s">
        <v>665</v>
      </c>
      <c r="B822" s="5" t="s">
        <v>672</v>
      </c>
      <c r="C822" s="3">
        <v>1030209</v>
      </c>
      <c r="D822" s="3"/>
      <c r="E822" s="6">
        <v>10565</v>
      </c>
      <c r="F822" s="3" t="s">
        <v>527</v>
      </c>
      <c r="G822" s="6">
        <v>2</v>
      </c>
      <c r="H822" s="3" t="s">
        <v>805</v>
      </c>
      <c r="I822" s="23">
        <v>3300</v>
      </c>
      <c r="J822" s="3" t="s">
        <v>737</v>
      </c>
      <c r="K822" s="5" t="s">
        <v>312</v>
      </c>
      <c r="L822" s="3" t="s">
        <v>910</v>
      </c>
      <c r="M822" s="3"/>
      <c r="N822" s="10"/>
      <c r="O822" s="10"/>
      <c r="P822" s="10"/>
      <c r="Q822" s="10"/>
      <c r="R822" s="10"/>
      <c r="S822" s="10"/>
      <c r="T822" s="10"/>
    </row>
    <row r="823" spans="1:20" s="4" customFormat="1" ht="72" x14ac:dyDescent="0.55000000000000004">
      <c r="A823" s="7" t="s">
        <v>665</v>
      </c>
      <c r="B823" s="7" t="s">
        <v>672</v>
      </c>
      <c r="C823" s="8">
        <v>1030209</v>
      </c>
      <c r="D823" s="8"/>
      <c r="E823" s="9">
        <v>10567</v>
      </c>
      <c r="F823" s="8" t="s">
        <v>529</v>
      </c>
      <c r="G823" s="12"/>
      <c r="H823" s="8"/>
      <c r="I823" s="22">
        <v>12000</v>
      </c>
      <c r="J823" s="8"/>
      <c r="K823" s="8"/>
      <c r="L823" s="8" t="s">
        <v>910</v>
      </c>
      <c r="M823" s="8" t="s">
        <v>897</v>
      </c>
      <c r="N823" s="10"/>
      <c r="O823" s="10"/>
      <c r="P823" s="10"/>
      <c r="Q823" s="10"/>
      <c r="R823" s="10"/>
      <c r="S823" s="10"/>
      <c r="T823" s="10"/>
    </row>
    <row r="824" spans="1:20" s="10" customFormat="1" ht="72" x14ac:dyDescent="0.55000000000000004">
      <c r="A824" s="5" t="s">
        <v>665</v>
      </c>
      <c r="B824" s="5" t="s">
        <v>672</v>
      </c>
      <c r="C824" s="3">
        <v>1030209</v>
      </c>
      <c r="D824" s="3"/>
      <c r="E824" s="6">
        <v>10567</v>
      </c>
      <c r="F824" s="3" t="s">
        <v>529</v>
      </c>
      <c r="G824" s="6">
        <v>1</v>
      </c>
      <c r="H824" s="3" t="s">
        <v>530</v>
      </c>
      <c r="I824" s="23">
        <v>12000</v>
      </c>
      <c r="J824" s="3" t="s">
        <v>737</v>
      </c>
      <c r="K824" s="3" t="s">
        <v>380</v>
      </c>
      <c r="L824" s="3" t="s">
        <v>910</v>
      </c>
      <c r="M824" s="3"/>
    </row>
    <row r="825" spans="1:20" s="4" customFormat="1" x14ac:dyDescent="0.55000000000000004">
      <c r="A825" s="7" t="s">
        <v>665</v>
      </c>
      <c r="B825" s="7" t="s">
        <v>671</v>
      </c>
      <c r="C825" s="8">
        <v>1030211</v>
      </c>
      <c r="D825" s="8">
        <v>1030211999</v>
      </c>
      <c r="E825" s="9">
        <v>10571</v>
      </c>
      <c r="F825" s="8" t="s">
        <v>537</v>
      </c>
      <c r="G825" s="12"/>
      <c r="H825" s="8"/>
      <c r="I825" s="22">
        <v>2000</v>
      </c>
      <c r="J825" s="8"/>
      <c r="K825" s="8"/>
      <c r="L825" s="8" t="s">
        <v>910</v>
      </c>
      <c r="M825" s="8" t="s">
        <v>897</v>
      </c>
      <c r="N825" s="10"/>
      <c r="O825" s="10"/>
      <c r="P825" s="10"/>
      <c r="Q825" s="10"/>
      <c r="R825" s="10"/>
      <c r="S825" s="10"/>
      <c r="T825" s="10"/>
    </row>
    <row r="826" spans="1:20" s="10" customFormat="1" ht="144" x14ac:dyDescent="0.55000000000000004">
      <c r="A826" s="5" t="s">
        <v>665</v>
      </c>
      <c r="B826" s="5" t="s">
        <v>671</v>
      </c>
      <c r="C826" s="3">
        <v>1030211</v>
      </c>
      <c r="D826" s="3">
        <v>1030211999</v>
      </c>
      <c r="E826" s="6">
        <v>10571</v>
      </c>
      <c r="F826" s="3" t="s">
        <v>537</v>
      </c>
      <c r="G826" s="6">
        <v>1</v>
      </c>
      <c r="H826" s="3" t="s">
        <v>538</v>
      </c>
      <c r="I826" s="23">
        <v>2000</v>
      </c>
      <c r="J826" s="3" t="s">
        <v>3</v>
      </c>
      <c r="K826" s="3" t="s">
        <v>260</v>
      </c>
      <c r="L826" s="3" t="s">
        <v>910</v>
      </c>
      <c r="M826" s="3"/>
    </row>
    <row r="827" spans="1:20" s="4" customFormat="1" x14ac:dyDescent="0.55000000000000004">
      <c r="A827" s="7" t="s">
        <v>665</v>
      </c>
      <c r="B827" s="7" t="s">
        <v>671</v>
      </c>
      <c r="C827" s="8">
        <v>1030216</v>
      </c>
      <c r="D827" s="8"/>
      <c r="E827" s="9">
        <v>10572</v>
      </c>
      <c r="F827" s="8" t="s">
        <v>539</v>
      </c>
      <c r="G827" s="12"/>
      <c r="H827" s="8"/>
      <c r="I827" s="22">
        <v>5000</v>
      </c>
      <c r="J827" s="8"/>
      <c r="K827" s="8"/>
      <c r="L827" s="8" t="s">
        <v>910</v>
      </c>
      <c r="M827" s="8" t="s">
        <v>897</v>
      </c>
      <c r="N827" s="10"/>
      <c r="O827" s="10"/>
      <c r="P827" s="10"/>
      <c r="Q827" s="10"/>
      <c r="R827" s="10"/>
      <c r="S827" s="10"/>
      <c r="T827" s="10"/>
    </row>
    <row r="828" spans="1:20" s="10" customFormat="1" ht="108" x14ac:dyDescent="0.55000000000000004">
      <c r="A828" s="5" t="s">
        <v>665</v>
      </c>
      <c r="B828" s="5" t="s">
        <v>671</v>
      </c>
      <c r="C828" s="3">
        <v>1030216</v>
      </c>
      <c r="D828" s="3"/>
      <c r="E828" s="6">
        <v>10572</v>
      </c>
      <c r="F828" s="3" t="s">
        <v>539</v>
      </c>
      <c r="G828" s="6">
        <v>1</v>
      </c>
      <c r="H828" s="3" t="s">
        <v>806</v>
      </c>
      <c r="I828" s="23">
        <v>5000</v>
      </c>
      <c r="J828" s="3" t="s">
        <v>737</v>
      </c>
      <c r="K828" s="3" t="s">
        <v>900</v>
      </c>
      <c r="L828" s="3" t="s">
        <v>910</v>
      </c>
      <c r="M828" s="3"/>
    </row>
    <row r="829" spans="1:20" s="4" customFormat="1" ht="72" x14ac:dyDescent="0.55000000000000004">
      <c r="A829" s="7" t="s">
        <v>665</v>
      </c>
      <c r="B829" s="7" t="s">
        <v>671</v>
      </c>
      <c r="C829" s="8">
        <v>1030102</v>
      </c>
      <c r="D829" s="8">
        <v>1030102001</v>
      </c>
      <c r="E829" s="9">
        <v>10573</v>
      </c>
      <c r="F829" s="8" t="s">
        <v>540</v>
      </c>
      <c r="G829" s="12"/>
      <c r="H829" s="8"/>
      <c r="I829" s="22">
        <v>9000</v>
      </c>
      <c r="J829" s="8"/>
      <c r="K829" s="8"/>
      <c r="L829" s="8" t="s">
        <v>910</v>
      </c>
      <c r="M829" s="8" t="s">
        <v>897</v>
      </c>
      <c r="N829" s="10"/>
      <c r="O829" s="10"/>
      <c r="P829" s="10"/>
      <c r="Q829" s="10"/>
      <c r="R829" s="10"/>
      <c r="S829" s="10"/>
      <c r="T829" s="10"/>
    </row>
    <row r="830" spans="1:20" s="10" customFormat="1" ht="72" x14ac:dyDescent="0.55000000000000004">
      <c r="A830" s="5" t="s">
        <v>665</v>
      </c>
      <c r="B830" s="5" t="s">
        <v>671</v>
      </c>
      <c r="C830" s="3">
        <v>1030102</v>
      </c>
      <c r="D830" s="3">
        <v>1030102001</v>
      </c>
      <c r="E830" s="6">
        <v>10573</v>
      </c>
      <c r="F830" s="3" t="s">
        <v>540</v>
      </c>
      <c r="G830" s="6">
        <v>1</v>
      </c>
      <c r="H830" s="3" t="s">
        <v>807</v>
      </c>
      <c r="I830" s="23">
        <v>7026.6</v>
      </c>
      <c r="J830" s="3" t="s">
        <v>737</v>
      </c>
      <c r="K830" s="3" t="s">
        <v>266</v>
      </c>
      <c r="L830" s="3" t="s">
        <v>910</v>
      </c>
      <c r="M830" s="3"/>
    </row>
    <row r="831" spans="1:20" s="4" customFormat="1" ht="72" x14ac:dyDescent="0.55000000000000004">
      <c r="A831" s="5" t="s">
        <v>665</v>
      </c>
      <c r="B831" s="5" t="s">
        <v>671</v>
      </c>
      <c r="C831" s="3">
        <v>1030102</v>
      </c>
      <c r="D831" s="3"/>
      <c r="E831" s="6">
        <v>10573</v>
      </c>
      <c r="F831" s="3" t="s">
        <v>540</v>
      </c>
      <c r="G831" s="6">
        <v>2</v>
      </c>
      <c r="H831" s="3" t="s">
        <v>541</v>
      </c>
      <c r="I831" s="23">
        <v>1973.4</v>
      </c>
      <c r="J831" s="3" t="s">
        <v>717</v>
      </c>
      <c r="K831" s="3" t="s">
        <v>674</v>
      </c>
      <c r="L831" s="3" t="s">
        <v>910</v>
      </c>
      <c r="M831" s="3"/>
      <c r="N831" s="10"/>
      <c r="O831" s="10"/>
      <c r="P831" s="10"/>
      <c r="Q831" s="10"/>
      <c r="R831" s="10"/>
      <c r="S831" s="10"/>
      <c r="T831" s="10"/>
    </row>
    <row r="832" spans="1:20" s="10" customFormat="1" ht="72" x14ac:dyDescent="0.55000000000000004">
      <c r="A832" s="7" t="s">
        <v>665</v>
      </c>
      <c r="B832" s="7" t="s">
        <v>673</v>
      </c>
      <c r="C832" s="8">
        <v>1030207</v>
      </c>
      <c r="D832" s="8"/>
      <c r="E832" s="9">
        <v>10582</v>
      </c>
      <c r="F832" s="8" t="s">
        <v>558</v>
      </c>
      <c r="G832" s="12"/>
      <c r="H832" s="8"/>
      <c r="I832" s="22">
        <v>32902.559999999998</v>
      </c>
      <c r="J832" s="8"/>
      <c r="K832" s="8"/>
      <c r="L832" s="8" t="s">
        <v>910</v>
      </c>
      <c r="M832" s="8" t="s">
        <v>897</v>
      </c>
    </row>
    <row r="833" spans="1:20" s="4" customFormat="1" ht="72" x14ac:dyDescent="0.55000000000000004">
      <c r="A833" s="5" t="s">
        <v>665</v>
      </c>
      <c r="B833" s="5" t="s">
        <v>673</v>
      </c>
      <c r="C833" s="3">
        <v>1030207</v>
      </c>
      <c r="D833" s="3"/>
      <c r="E833" s="6">
        <v>10582</v>
      </c>
      <c r="F833" s="3" t="s">
        <v>558</v>
      </c>
      <c r="G833" s="6">
        <v>1</v>
      </c>
      <c r="H833" s="3" t="s">
        <v>559</v>
      </c>
      <c r="I833" s="23">
        <v>32902.559999999998</v>
      </c>
      <c r="J833" s="3" t="s">
        <v>737</v>
      </c>
      <c r="K833" s="3" t="s">
        <v>266</v>
      </c>
      <c r="L833" s="3" t="s">
        <v>910</v>
      </c>
      <c r="M833" s="3"/>
      <c r="N833" s="10"/>
      <c r="O833" s="10"/>
      <c r="P833" s="10"/>
      <c r="Q833" s="10"/>
      <c r="R833" s="10"/>
      <c r="S833" s="10"/>
      <c r="T833" s="10"/>
    </row>
    <row r="834" spans="1:20" s="10" customFormat="1" ht="72" x14ac:dyDescent="0.55000000000000004">
      <c r="A834" s="7" t="s">
        <v>665</v>
      </c>
      <c r="B834" s="7" t="s">
        <v>671</v>
      </c>
      <c r="C834" s="8">
        <v>1030213</v>
      </c>
      <c r="D834" s="8"/>
      <c r="E834" s="9">
        <v>10596</v>
      </c>
      <c r="F834" s="8" t="s">
        <v>567</v>
      </c>
      <c r="G834" s="12"/>
      <c r="H834" s="8"/>
      <c r="I834" s="22">
        <v>500</v>
      </c>
      <c r="J834" s="8"/>
      <c r="K834" s="8"/>
      <c r="L834" s="8" t="s">
        <v>910</v>
      </c>
      <c r="M834" s="8" t="s">
        <v>897</v>
      </c>
    </row>
    <row r="835" spans="1:20" s="4" customFormat="1" ht="72" x14ac:dyDescent="0.55000000000000004">
      <c r="A835" s="5" t="s">
        <v>665</v>
      </c>
      <c r="B835" s="5" t="s">
        <v>671</v>
      </c>
      <c r="C835" s="3">
        <v>1030213</v>
      </c>
      <c r="D835" s="3"/>
      <c r="E835" s="6">
        <v>10596</v>
      </c>
      <c r="F835" s="3" t="s">
        <v>567</v>
      </c>
      <c r="G835" s="6">
        <v>1</v>
      </c>
      <c r="H835" s="3" t="s">
        <v>814</v>
      </c>
      <c r="I835" s="23">
        <v>500</v>
      </c>
      <c r="J835" s="3" t="s">
        <v>737</v>
      </c>
      <c r="K835" s="3" t="s">
        <v>674</v>
      </c>
      <c r="L835" s="3" t="s">
        <v>910</v>
      </c>
      <c r="M835" s="3"/>
      <c r="N835" s="10"/>
      <c r="O835" s="10"/>
      <c r="P835" s="10"/>
      <c r="Q835" s="10"/>
      <c r="R835" s="10"/>
      <c r="S835" s="10"/>
      <c r="T835" s="10"/>
    </row>
    <row r="836" spans="1:20" s="10" customFormat="1" x14ac:dyDescent="0.55000000000000004">
      <c r="A836" s="7" t="s">
        <v>665</v>
      </c>
      <c r="B836" s="7" t="s">
        <v>672</v>
      </c>
      <c r="C836" s="8">
        <v>1030209</v>
      </c>
      <c r="D836" s="8"/>
      <c r="E836" s="9">
        <v>10602</v>
      </c>
      <c r="F836" s="8" t="s">
        <v>572</v>
      </c>
      <c r="G836" s="12"/>
      <c r="H836" s="8"/>
      <c r="I836" s="22">
        <v>195400</v>
      </c>
      <c r="J836" s="8"/>
      <c r="K836" s="8"/>
      <c r="L836" s="8" t="s">
        <v>910</v>
      </c>
      <c r="M836" s="8" t="s">
        <v>897</v>
      </c>
    </row>
    <row r="837" spans="1:20" s="4" customFormat="1" ht="180" x14ac:dyDescent="0.55000000000000004">
      <c r="A837" s="5" t="s">
        <v>665</v>
      </c>
      <c r="B837" s="5" t="s">
        <v>672</v>
      </c>
      <c r="C837" s="3">
        <v>1030209</v>
      </c>
      <c r="D837" s="3"/>
      <c r="E837" s="6">
        <v>10602</v>
      </c>
      <c r="F837" s="3" t="s">
        <v>572</v>
      </c>
      <c r="G837" s="6">
        <v>1</v>
      </c>
      <c r="H837" s="3" t="s">
        <v>815</v>
      </c>
      <c r="I837" s="23">
        <v>195400</v>
      </c>
      <c r="J837" s="3" t="s">
        <v>761</v>
      </c>
      <c r="K837" s="3" t="s">
        <v>899</v>
      </c>
      <c r="L837" s="3" t="s">
        <v>910</v>
      </c>
      <c r="M837" s="3"/>
      <c r="N837" s="10"/>
      <c r="O837" s="10"/>
      <c r="P837" s="10"/>
      <c r="Q837" s="10"/>
      <c r="R837" s="10"/>
      <c r="S837" s="10"/>
      <c r="T837" s="10"/>
    </row>
    <row r="838" spans="1:20" s="10" customFormat="1" ht="72" x14ac:dyDescent="0.55000000000000004">
      <c r="A838" s="7" t="s">
        <v>665</v>
      </c>
      <c r="B838" s="7" t="s">
        <v>673</v>
      </c>
      <c r="C838" s="8">
        <v>1030207</v>
      </c>
      <c r="D838" s="8"/>
      <c r="E838" s="9">
        <v>10632</v>
      </c>
      <c r="F838" s="8" t="s">
        <v>833</v>
      </c>
      <c r="G838" s="12"/>
      <c r="H838" s="8"/>
      <c r="I838" s="22">
        <v>6750</v>
      </c>
      <c r="J838" s="8"/>
      <c r="K838" s="8"/>
      <c r="L838" s="8" t="s">
        <v>910</v>
      </c>
      <c r="M838" s="8" t="s">
        <v>897</v>
      </c>
    </row>
    <row r="839" spans="1:20" s="4" customFormat="1" ht="72" x14ac:dyDescent="0.55000000000000004">
      <c r="A839" s="5" t="s">
        <v>665</v>
      </c>
      <c r="B839" s="5" t="s">
        <v>673</v>
      </c>
      <c r="C839" s="3">
        <v>1030207</v>
      </c>
      <c r="D839" s="3"/>
      <c r="E839" s="6">
        <v>10632</v>
      </c>
      <c r="F839" s="3" t="s">
        <v>833</v>
      </c>
      <c r="G839" s="6">
        <v>1</v>
      </c>
      <c r="H839" s="3" t="s">
        <v>834</v>
      </c>
      <c r="I839" s="23">
        <v>6750</v>
      </c>
      <c r="J839" s="3" t="s">
        <v>3</v>
      </c>
      <c r="K839" s="3" t="s">
        <v>266</v>
      </c>
      <c r="L839" s="3" t="s">
        <v>910</v>
      </c>
      <c r="M839" s="3"/>
      <c r="N839" s="10"/>
      <c r="O839" s="10"/>
      <c r="P839" s="10"/>
      <c r="Q839" s="10"/>
      <c r="R839" s="10"/>
      <c r="S839" s="10"/>
      <c r="T839" s="10"/>
    </row>
    <row r="840" spans="1:20" s="10" customFormat="1" x14ac:dyDescent="0.55000000000000004">
      <c r="A840" s="7" t="s">
        <v>665</v>
      </c>
      <c r="B840" s="7" t="s">
        <v>672</v>
      </c>
      <c r="C840" s="8">
        <v>2020110</v>
      </c>
      <c r="D840" s="8"/>
      <c r="E840" s="9">
        <v>20001</v>
      </c>
      <c r="F840" s="8" t="s">
        <v>687</v>
      </c>
      <c r="G840" s="12"/>
      <c r="H840" s="8"/>
      <c r="I840" s="22">
        <v>11500</v>
      </c>
      <c r="J840" s="8"/>
      <c r="K840" s="8"/>
      <c r="L840" s="8" t="s">
        <v>910</v>
      </c>
      <c r="M840" s="8" t="s">
        <v>897</v>
      </c>
    </row>
    <row r="841" spans="1:20" s="4" customFormat="1" x14ac:dyDescent="0.55000000000000004">
      <c r="A841" s="5" t="s">
        <v>665</v>
      </c>
      <c r="B841" s="5" t="s">
        <v>672</v>
      </c>
      <c r="C841" s="3">
        <v>2020110</v>
      </c>
      <c r="D841" s="3"/>
      <c r="E841" s="6">
        <v>20001</v>
      </c>
      <c r="F841" s="3" t="s">
        <v>687</v>
      </c>
      <c r="G841" s="6">
        <v>1</v>
      </c>
      <c r="H841" s="3" t="s">
        <v>884</v>
      </c>
      <c r="I841" s="23">
        <f>187800-186300</f>
        <v>1500</v>
      </c>
      <c r="J841" s="3" t="s">
        <v>717</v>
      </c>
      <c r="K841" s="3" t="s">
        <v>312</v>
      </c>
      <c r="L841" s="3" t="s">
        <v>910</v>
      </c>
      <c r="M841" s="3"/>
      <c r="N841" s="10"/>
      <c r="O841" s="10"/>
      <c r="P841" s="10"/>
      <c r="Q841" s="10"/>
      <c r="R841" s="10"/>
      <c r="S841" s="10"/>
      <c r="T841" s="10"/>
    </row>
    <row r="842" spans="1:20" s="10" customFormat="1" x14ac:dyDescent="0.55000000000000004">
      <c r="A842" s="5" t="s">
        <v>665</v>
      </c>
      <c r="B842" s="5" t="s">
        <v>672</v>
      </c>
      <c r="C842" s="3">
        <v>2020110</v>
      </c>
      <c r="D842" s="3"/>
      <c r="E842" s="6">
        <v>20001</v>
      </c>
      <c r="F842" s="3" t="s">
        <v>687</v>
      </c>
      <c r="G842" s="6">
        <v>2</v>
      </c>
      <c r="H842" s="3" t="s">
        <v>896</v>
      </c>
      <c r="I842" s="23">
        <v>10000</v>
      </c>
      <c r="J842" s="3" t="s">
        <v>717</v>
      </c>
      <c r="K842" s="3" t="s">
        <v>312</v>
      </c>
      <c r="L842" s="3" t="s">
        <v>910</v>
      </c>
      <c r="M842" s="3"/>
    </row>
    <row r="843" spans="1:20" s="4" customFormat="1" x14ac:dyDescent="0.55000000000000004">
      <c r="A843" s="7" t="s">
        <v>665</v>
      </c>
      <c r="B843" s="7" t="s">
        <v>672</v>
      </c>
      <c r="C843" s="8">
        <v>2020110</v>
      </c>
      <c r="D843" s="8"/>
      <c r="E843" s="9">
        <v>20001</v>
      </c>
      <c r="F843" s="8" t="s">
        <v>687</v>
      </c>
      <c r="G843" s="12"/>
      <c r="H843" s="8"/>
      <c r="I843" s="22">
        <v>186300</v>
      </c>
      <c r="J843" s="8"/>
      <c r="K843" s="8"/>
      <c r="L843" s="8" t="s">
        <v>910</v>
      </c>
      <c r="M843" s="8" t="s">
        <v>888</v>
      </c>
      <c r="N843" s="10"/>
      <c r="O843" s="10"/>
      <c r="P843" s="10"/>
      <c r="Q843" s="10"/>
      <c r="R843" s="10"/>
      <c r="S843" s="10"/>
      <c r="T843" s="10"/>
    </row>
    <row r="844" spans="1:20" s="10" customFormat="1" ht="72" x14ac:dyDescent="0.55000000000000004">
      <c r="A844" s="5" t="s">
        <v>665</v>
      </c>
      <c r="B844" s="5" t="s">
        <v>672</v>
      </c>
      <c r="C844" s="3">
        <v>2020110</v>
      </c>
      <c r="D844" s="3"/>
      <c r="E844" s="6">
        <v>20001</v>
      </c>
      <c r="F844" s="3" t="s">
        <v>687</v>
      </c>
      <c r="G844" s="6">
        <v>1</v>
      </c>
      <c r="H844" s="3" t="s">
        <v>895</v>
      </c>
      <c r="I844" s="23">
        <v>186300</v>
      </c>
      <c r="J844" s="3" t="s">
        <v>717</v>
      </c>
      <c r="K844" s="3" t="s">
        <v>312</v>
      </c>
      <c r="L844" s="3" t="s">
        <v>910</v>
      </c>
      <c r="M844" s="3" t="s">
        <v>675</v>
      </c>
    </row>
    <row r="845" spans="1:20" s="4" customFormat="1" x14ac:dyDescent="0.55000000000000004">
      <c r="A845" s="7" t="s">
        <v>665</v>
      </c>
      <c r="B845" s="7" t="s">
        <v>672</v>
      </c>
      <c r="C845" s="8">
        <v>2020104</v>
      </c>
      <c r="D845" s="8"/>
      <c r="E845" s="9">
        <v>20002</v>
      </c>
      <c r="F845" s="8" t="s">
        <v>580</v>
      </c>
      <c r="G845" s="12"/>
      <c r="H845" s="8"/>
      <c r="I845" s="22">
        <v>50000</v>
      </c>
      <c r="J845" s="8"/>
      <c r="K845" s="8"/>
      <c r="L845" s="8" t="s">
        <v>910</v>
      </c>
      <c r="M845" s="8" t="s">
        <v>897</v>
      </c>
      <c r="N845" s="10"/>
      <c r="O845" s="10"/>
      <c r="P845" s="10"/>
      <c r="Q845" s="10"/>
      <c r="R845" s="10"/>
      <c r="S845" s="10"/>
      <c r="T845" s="10"/>
    </row>
    <row r="846" spans="1:20" s="10" customFormat="1" ht="108" x14ac:dyDescent="0.55000000000000004">
      <c r="A846" s="5" t="s">
        <v>665</v>
      </c>
      <c r="B846" s="5" t="s">
        <v>672</v>
      </c>
      <c r="C846" s="3">
        <v>2020104</v>
      </c>
      <c r="D846" s="3"/>
      <c r="E846" s="6">
        <v>20002</v>
      </c>
      <c r="F846" s="3" t="s">
        <v>580</v>
      </c>
      <c r="G846" s="6">
        <v>1</v>
      </c>
      <c r="H846" s="3" t="s">
        <v>853</v>
      </c>
      <c r="I846" s="23">
        <v>50000</v>
      </c>
      <c r="J846" s="3" t="s">
        <v>737</v>
      </c>
      <c r="K846" s="3" t="s">
        <v>380</v>
      </c>
      <c r="L846" s="3" t="s">
        <v>910</v>
      </c>
      <c r="M846" s="3"/>
    </row>
    <row r="847" spans="1:20" s="4" customFormat="1" x14ac:dyDescent="0.55000000000000004">
      <c r="A847" s="7" t="s">
        <v>665</v>
      </c>
      <c r="B847" s="7" t="s">
        <v>671</v>
      </c>
      <c r="C847" s="8">
        <v>2020103</v>
      </c>
      <c r="D847" s="8"/>
      <c r="E847" s="9">
        <v>20007</v>
      </c>
      <c r="F847" s="8" t="s">
        <v>585</v>
      </c>
      <c r="G847" s="12"/>
      <c r="H847" s="8"/>
      <c r="I847" s="22">
        <v>500</v>
      </c>
      <c r="J847" s="8"/>
      <c r="K847" s="8"/>
      <c r="L847" s="8" t="s">
        <v>910</v>
      </c>
      <c r="M847" s="8" t="s">
        <v>897</v>
      </c>
      <c r="N847" s="10"/>
      <c r="O847" s="10"/>
      <c r="P847" s="10"/>
      <c r="Q847" s="10"/>
      <c r="R847" s="10"/>
      <c r="S847" s="10"/>
      <c r="T847" s="10"/>
    </row>
    <row r="848" spans="1:20" s="10" customFormat="1" x14ac:dyDescent="0.55000000000000004">
      <c r="A848" s="5" t="s">
        <v>665</v>
      </c>
      <c r="B848" s="5" t="s">
        <v>671</v>
      </c>
      <c r="C848" s="3">
        <v>2020103</v>
      </c>
      <c r="D848" s="3"/>
      <c r="E848" s="6">
        <v>20007</v>
      </c>
      <c r="F848" s="3" t="s">
        <v>585</v>
      </c>
      <c r="G848" s="6">
        <v>1</v>
      </c>
      <c r="H848" s="3" t="s">
        <v>586</v>
      </c>
      <c r="I848" s="23">
        <v>500</v>
      </c>
      <c r="J848" s="3" t="s">
        <v>717</v>
      </c>
      <c r="K848" s="5" t="s">
        <v>266</v>
      </c>
      <c r="L848" s="3" t="s">
        <v>910</v>
      </c>
      <c r="M848" s="3"/>
    </row>
    <row r="849" spans="1:20" s="4" customFormat="1" x14ac:dyDescent="0.55000000000000004">
      <c r="A849" s="7" t="s">
        <v>665</v>
      </c>
      <c r="B849" s="7" t="s">
        <v>671</v>
      </c>
      <c r="C849" s="8">
        <v>2020105</v>
      </c>
      <c r="D849" s="8"/>
      <c r="E849" s="9">
        <v>20008</v>
      </c>
      <c r="F849" s="8" t="s">
        <v>587</v>
      </c>
      <c r="G849" s="12"/>
      <c r="H849" s="8"/>
      <c r="I849" s="22">
        <v>5000</v>
      </c>
      <c r="J849" s="8"/>
      <c r="K849" s="8"/>
      <c r="L849" s="8" t="s">
        <v>910</v>
      </c>
      <c r="M849" s="8" t="s">
        <v>897</v>
      </c>
      <c r="N849" s="10"/>
      <c r="O849" s="10"/>
      <c r="P849" s="10"/>
      <c r="Q849" s="10"/>
      <c r="R849" s="10"/>
      <c r="S849" s="10"/>
      <c r="T849" s="10"/>
    </row>
    <row r="850" spans="1:20" s="10" customFormat="1" x14ac:dyDescent="0.55000000000000004">
      <c r="A850" s="5" t="s">
        <v>665</v>
      </c>
      <c r="B850" s="5" t="s">
        <v>671</v>
      </c>
      <c r="C850" s="3">
        <v>2020105</v>
      </c>
      <c r="D850" s="3"/>
      <c r="E850" s="6">
        <v>20008</v>
      </c>
      <c r="F850" s="3" t="s">
        <v>587</v>
      </c>
      <c r="G850" s="6">
        <v>1</v>
      </c>
      <c r="H850" s="3" t="s">
        <v>588</v>
      </c>
      <c r="I850" s="23">
        <v>5000</v>
      </c>
      <c r="J850" s="3" t="s">
        <v>737</v>
      </c>
      <c r="K850" s="3" t="s">
        <v>266</v>
      </c>
      <c r="L850" s="3" t="s">
        <v>910</v>
      </c>
      <c r="M850" s="3"/>
    </row>
    <row r="851" spans="1:20" s="4" customFormat="1" x14ac:dyDescent="0.55000000000000004">
      <c r="A851" s="7" t="s">
        <v>665</v>
      </c>
      <c r="B851" s="7" t="s">
        <v>671</v>
      </c>
      <c r="C851" s="8">
        <v>2020305</v>
      </c>
      <c r="D851" s="8">
        <v>2020305001</v>
      </c>
      <c r="E851" s="9">
        <v>20040</v>
      </c>
      <c r="F851" s="8" t="s">
        <v>617</v>
      </c>
      <c r="G851" s="12"/>
      <c r="H851" s="8"/>
      <c r="I851" s="22">
        <v>5800</v>
      </c>
      <c r="J851" s="8"/>
      <c r="K851" s="8"/>
      <c r="L851" s="8" t="s">
        <v>910</v>
      </c>
      <c r="M851" s="8" t="s">
        <v>897</v>
      </c>
      <c r="N851" s="10"/>
      <c r="O851" s="10"/>
      <c r="P851" s="10"/>
      <c r="Q851" s="10"/>
      <c r="R851" s="10"/>
      <c r="S851" s="10"/>
      <c r="T851" s="10"/>
    </row>
    <row r="852" spans="1:20" s="10" customFormat="1" ht="180" x14ac:dyDescent="0.55000000000000004">
      <c r="A852" s="5" t="s">
        <v>665</v>
      </c>
      <c r="B852" s="5" t="s">
        <v>671</v>
      </c>
      <c r="C852" s="3">
        <v>2020305</v>
      </c>
      <c r="D852" s="3">
        <v>2020305001</v>
      </c>
      <c r="E852" s="6">
        <v>20040</v>
      </c>
      <c r="F852" s="3" t="s">
        <v>617</v>
      </c>
      <c r="G852" s="6">
        <v>1</v>
      </c>
      <c r="H852" s="3" t="s">
        <v>865</v>
      </c>
      <c r="I852" s="23">
        <v>5800</v>
      </c>
      <c r="J852" s="3" t="s">
        <v>737</v>
      </c>
      <c r="K852" s="3" t="s">
        <v>312</v>
      </c>
      <c r="L852" s="3" t="s">
        <v>910</v>
      </c>
      <c r="M852" s="3"/>
    </row>
    <row r="853" spans="1:20" s="4" customFormat="1" ht="72" x14ac:dyDescent="0.55000000000000004">
      <c r="A853" s="7" t="s">
        <v>665</v>
      </c>
      <c r="B853" s="7" t="s">
        <v>672</v>
      </c>
      <c r="C853" s="8">
        <v>2020104</v>
      </c>
      <c r="D853" s="8"/>
      <c r="E853" s="9">
        <v>20043</v>
      </c>
      <c r="F853" s="8" t="s">
        <v>618</v>
      </c>
      <c r="G853" s="12"/>
      <c r="H853" s="8"/>
      <c r="I853" s="22">
        <v>57000</v>
      </c>
      <c r="J853" s="8"/>
      <c r="K853" s="8"/>
      <c r="L853" s="8" t="s">
        <v>910</v>
      </c>
      <c r="M853" s="8" t="s">
        <v>897</v>
      </c>
      <c r="N853" s="10"/>
      <c r="O853" s="10"/>
      <c r="P853" s="10"/>
      <c r="Q853" s="10"/>
      <c r="R853" s="10"/>
      <c r="S853" s="10"/>
      <c r="T853" s="10"/>
    </row>
    <row r="854" spans="1:20" s="10" customFormat="1" ht="144" x14ac:dyDescent="0.55000000000000004">
      <c r="A854" s="5" t="s">
        <v>665</v>
      </c>
      <c r="B854" s="5" t="s">
        <v>672</v>
      </c>
      <c r="C854" s="3">
        <v>2020104</v>
      </c>
      <c r="D854" s="3"/>
      <c r="E854" s="6">
        <v>20043</v>
      </c>
      <c r="F854" s="3" t="s">
        <v>618</v>
      </c>
      <c r="G854" s="6">
        <v>1</v>
      </c>
      <c r="H854" s="3" t="s">
        <v>866</v>
      </c>
      <c r="I854" s="23">
        <v>57000</v>
      </c>
      <c r="J854" s="3" t="s">
        <v>717</v>
      </c>
      <c r="K854" s="3" t="s">
        <v>899</v>
      </c>
      <c r="L854" s="3" t="s">
        <v>910</v>
      </c>
      <c r="M854" s="3"/>
    </row>
    <row r="855" spans="1:20" s="4" customFormat="1" ht="72" x14ac:dyDescent="0.55000000000000004">
      <c r="A855" s="7" t="s">
        <v>665</v>
      </c>
      <c r="B855" s="7" t="s">
        <v>672</v>
      </c>
      <c r="C855" s="8">
        <v>2020305</v>
      </c>
      <c r="D855" s="8"/>
      <c r="E855" s="9">
        <v>20044</v>
      </c>
      <c r="F855" s="8" t="s">
        <v>619</v>
      </c>
      <c r="G855" s="12"/>
      <c r="H855" s="8"/>
      <c r="I855" s="22">
        <v>32600</v>
      </c>
      <c r="J855" s="8"/>
      <c r="K855" s="8"/>
      <c r="L855" s="8" t="s">
        <v>910</v>
      </c>
      <c r="M855" s="8" t="s">
        <v>897</v>
      </c>
      <c r="N855" s="10"/>
      <c r="O855" s="10"/>
      <c r="P855" s="10"/>
      <c r="Q855" s="10"/>
      <c r="R855" s="10"/>
      <c r="S855" s="10"/>
      <c r="T855" s="10"/>
    </row>
    <row r="856" spans="1:20" s="10" customFormat="1" ht="108" x14ac:dyDescent="0.55000000000000004">
      <c r="A856" s="5" t="s">
        <v>665</v>
      </c>
      <c r="B856" s="5" t="s">
        <v>672</v>
      </c>
      <c r="C856" s="3">
        <v>2020305</v>
      </c>
      <c r="D856" s="3"/>
      <c r="E856" s="6">
        <v>20044</v>
      </c>
      <c r="F856" s="3" t="s">
        <v>619</v>
      </c>
      <c r="G856" s="6">
        <v>1</v>
      </c>
      <c r="H856" s="3" t="s">
        <v>867</v>
      </c>
      <c r="I856" s="23">
        <v>32600</v>
      </c>
      <c r="J856" s="3" t="s">
        <v>761</v>
      </c>
      <c r="K856" s="3" t="s">
        <v>899</v>
      </c>
      <c r="L856" s="3" t="s">
        <v>910</v>
      </c>
      <c r="M856" s="3"/>
    </row>
    <row r="857" spans="1:20" s="4" customFormat="1" x14ac:dyDescent="0.55000000000000004">
      <c r="A857" s="7" t="s">
        <v>872</v>
      </c>
      <c r="B857" s="7" t="s">
        <v>665</v>
      </c>
      <c r="C857" s="8">
        <v>7020401</v>
      </c>
      <c r="D857" s="8">
        <v>7020401001</v>
      </c>
      <c r="E857" s="9">
        <v>70001</v>
      </c>
      <c r="F857" s="8" t="s">
        <v>689</v>
      </c>
      <c r="G857" s="12"/>
      <c r="H857" s="8"/>
      <c r="I857" s="22">
        <v>5000</v>
      </c>
      <c r="J857" s="8"/>
      <c r="K857" s="8"/>
      <c r="L857" s="8" t="s">
        <v>910</v>
      </c>
      <c r="M857" s="8" t="s">
        <v>897</v>
      </c>
      <c r="N857" s="10"/>
      <c r="O857" s="10"/>
      <c r="P857" s="10"/>
      <c r="Q857" s="10"/>
      <c r="R857" s="10"/>
      <c r="S857" s="10"/>
      <c r="T857" s="10"/>
    </row>
    <row r="858" spans="1:20" s="10" customFormat="1" ht="72" x14ac:dyDescent="0.55000000000000004">
      <c r="A858" s="5" t="s">
        <v>872</v>
      </c>
      <c r="B858" s="5" t="s">
        <v>665</v>
      </c>
      <c r="C858" s="3">
        <v>7020401</v>
      </c>
      <c r="D858" s="3">
        <v>7020401001</v>
      </c>
      <c r="E858" s="6">
        <v>70001</v>
      </c>
      <c r="F858" s="3" t="s">
        <v>689</v>
      </c>
      <c r="G858" s="6">
        <v>1</v>
      </c>
      <c r="H858" s="3" t="s">
        <v>873</v>
      </c>
      <c r="I858" s="23">
        <v>5000</v>
      </c>
      <c r="J858" s="3" t="s">
        <v>3</v>
      </c>
      <c r="K858" s="3" t="s">
        <v>281</v>
      </c>
      <c r="L858" s="3" t="s">
        <v>910</v>
      </c>
      <c r="M858" s="3"/>
    </row>
    <row r="859" spans="1:20" s="4" customFormat="1" ht="72" x14ac:dyDescent="0.55000000000000004">
      <c r="A859" s="7" t="s">
        <v>872</v>
      </c>
      <c r="B859" s="7" t="s">
        <v>665</v>
      </c>
      <c r="C859" s="8">
        <v>7020402</v>
      </c>
      <c r="D859" s="8"/>
      <c r="E859" s="9">
        <v>70042</v>
      </c>
      <c r="F859" s="8" t="s">
        <v>685</v>
      </c>
      <c r="G859" s="12"/>
      <c r="H859" s="8"/>
      <c r="I859" s="22">
        <v>2000</v>
      </c>
      <c r="J859" s="8"/>
      <c r="K859" s="8"/>
      <c r="L859" s="8" t="s">
        <v>910</v>
      </c>
      <c r="M859" s="8" t="s">
        <v>897</v>
      </c>
      <c r="N859" s="10"/>
      <c r="O859" s="10"/>
      <c r="P859" s="10"/>
      <c r="Q859" s="10"/>
      <c r="R859" s="10"/>
      <c r="S859" s="10"/>
      <c r="T859" s="10"/>
    </row>
    <row r="860" spans="1:20" s="10" customFormat="1" ht="72" x14ac:dyDescent="0.55000000000000004">
      <c r="A860" s="5" t="s">
        <v>872</v>
      </c>
      <c r="B860" s="5" t="s">
        <v>665</v>
      </c>
      <c r="C860" s="3">
        <v>7020402</v>
      </c>
      <c r="D860" s="3"/>
      <c r="E860" s="6">
        <v>70042</v>
      </c>
      <c r="F860" s="3" t="s">
        <v>685</v>
      </c>
      <c r="G860" s="6">
        <v>1</v>
      </c>
      <c r="H860" s="3" t="s">
        <v>878</v>
      </c>
      <c r="I860" s="23">
        <v>2000</v>
      </c>
      <c r="J860" s="3" t="s">
        <v>3</v>
      </c>
      <c r="K860" s="3" t="s">
        <v>260</v>
      </c>
      <c r="L860" s="3" t="s">
        <v>910</v>
      </c>
      <c r="M860" s="3"/>
    </row>
    <row r="861" spans="1:20" s="4" customFormat="1" ht="72" x14ac:dyDescent="0.55000000000000004">
      <c r="A861" s="7" t="s">
        <v>665</v>
      </c>
      <c r="B861" s="7" t="s">
        <v>665</v>
      </c>
      <c r="C861" s="8">
        <v>1030202</v>
      </c>
      <c r="D861" s="8">
        <v>1030202001</v>
      </c>
      <c r="E861" s="9">
        <v>10012</v>
      </c>
      <c r="F861" s="8" t="s">
        <v>16</v>
      </c>
      <c r="G861" s="12"/>
      <c r="H861" s="8"/>
      <c r="I861" s="22">
        <v>10000</v>
      </c>
      <c r="J861" s="8"/>
      <c r="K861" s="8"/>
      <c r="L861" s="8" t="s">
        <v>907</v>
      </c>
      <c r="M861" s="8" t="s">
        <v>897</v>
      </c>
      <c r="N861" s="10"/>
      <c r="O861" s="10"/>
      <c r="P861" s="10"/>
      <c r="Q861" s="10"/>
      <c r="R861" s="10"/>
      <c r="S861" s="10"/>
      <c r="T861" s="10"/>
    </row>
    <row r="862" spans="1:20" s="10" customFormat="1" ht="180" x14ac:dyDescent="0.55000000000000004">
      <c r="A862" s="5" t="s">
        <v>665</v>
      </c>
      <c r="B862" s="5" t="s">
        <v>665</v>
      </c>
      <c r="C862" s="3">
        <v>1030202</v>
      </c>
      <c r="D862" s="3">
        <v>1030202001</v>
      </c>
      <c r="E862" s="6">
        <v>10012</v>
      </c>
      <c r="F862" s="3" t="s">
        <v>16</v>
      </c>
      <c r="G862" s="6">
        <v>1</v>
      </c>
      <c r="H862" s="3" t="s">
        <v>17</v>
      </c>
      <c r="I862" s="23">
        <v>10000</v>
      </c>
      <c r="J862" s="3" t="s">
        <v>3</v>
      </c>
      <c r="K862" s="3" t="s">
        <v>18</v>
      </c>
      <c r="L862" s="3" t="s">
        <v>907</v>
      </c>
      <c r="M862" s="3"/>
    </row>
    <row r="863" spans="1:20" s="10" customFormat="1" ht="115.5" customHeight="1" x14ac:dyDescent="0.55000000000000004">
      <c r="A863" s="7" t="s">
        <v>668</v>
      </c>
      <c r="B863" s="7" t="s">
        <v>670</v>
      </c>
      <c r="C863" s="8">
        <v>1030202</v>
      </c>
      <c r="D863" s="8">
        <v>1030202005</v>
      </c>
      <c r="E863" s="9">
        <v>10030</v>
      </c>
      <c r="F863" s="8" t="s">
        <v>701</v>
      </c>
      <c r="G863" s="12"/>
      <c r="H863" s="8"/>
      <c r="I863" s="22">
        <v>2500</v>
      </c>
      <c r="J863" s="8"/>
      <c r="K863" s="8"/>
      <c r="L863" s="8" t="s">
        <v>907</v>
      </c>
      <c r="M863" s="8" t="s">
        <v>897</v>
      </c>
    </row>
    <row r="864" spans="1:20" s="10" customFormat="1" ht="114.75" customHeight="1" x14ac:dyDescent="0.55000000000000004">
      <c r="A864" s="5" t="s">
        <v>668</v>
      </c>
      <c r="B864" s="5" t="s">
        <v>670</v>
      </c>
      <c r="C864" s="3">
        <v>1030202</v>
      </c>
      <c r="D864" s="3">
        <v>1030202005</v>
      </c>
      <c r="E864" s="6">
        <v>10030</v>
      </c>
      <c r="F864" s="3" t="s">
        <v>701</v>
      </c>
      <c r="G864" s="6">
        <v>1</v>
      </c>
      <c r="H864" s="3" t="s">
        <v>702</v>
      </c>
      <c r="I864" s="23">
        <v>2500</v>
      </c>
      <c r="J864" s="3" t="s">
        <v>703</v>
      </c>
      <c r="K864" s="3" t="s">
        <v>27</v>
      </c>
      <c r="L864" s="3" t="s">
        <v>907</v>
      </c>
      <c r="M864" s="3"/>
    </row>
    <row r="865" spans="1:20" s="4" customFormat="1" ht="72" x14ac:dyDescent="0.55000000000000004">
      <c r="A865" s="7" t="s">
        <v>665</v>
      </c>
      <c r="B865" s="7" t="s">
        <v>665</v>
      </c>
      <c r="C865" s="8">
        <v>1030202</v>
      </c>
      <c r="D865" s="8"/>
      <c r="E865" s="9">
        <v>10041</v>
      </c>
      <c r="F865" s="8" t="s">
        <v>31</v>
      </c>
      <c r="G865" s="12"/>
      <c r="H865" s="8"/>
      <c r="I865" s="22">
        <v>5000</v>
      </c>
      <c r="J865" s="8"/>
      <c r="K865" s="8"/>
      <c r="L865" s="8" t="s">
        <v>907</v>
      </c>
      <c r="M865" s="8" t="s">
        <v>897</v>
      </c>
      <c r="N865" s="10"/>
      <c r="O865" s="10"/>
      <c r="P865" s="10"/>
      <c r="Q865" s="10"/>
      <c r="R865" s="10"/>
      <c r="S865" s="10"/>
      <c r="T865" s="10"/>
    </row>
    <row r="866" spans="1:20" s="10" customFormat="1" ht="108" x14ac:dyDescent="0.55000000000000004">
      <c r="A866" s="5" t="s">
        <v>665</v>
      </c>
      <c r="B866" s="5" t="s">
        <v>665</v>
      </c>
      <c r="C866" s="3">
        <v>1030202</v>
      </c>
      <c r="D866" s="3"/>
      <c r="E866" s="6">
        <v>10041</v>
      </c>
      <c r="F866" s="3" t="s">
        <v>31</v>
      </c>
      <c r="G866" s="6">
        <v>1</v>
      </c>
      <c r="H866" s="3" t="s">
        <v>32</v>
      </c>
      <c r="I866" s="23">
        <v>5000</v>
      </c>
      <c r="J866" s="3" t="s">
        <v>3</v>
      </c>
      <c r="K866" s="3" t="s">
        <v>27</v>
      </c>
      <c r="L866" s="3" t="s">
        <v>907</v>
      </c>
      <c r="M866" s="3"/>
    </row>
    <row r="867" spans="1:20" s="4" customFormat="1" ht="72" x14ac:dyDescent="0.55000000000000004">
      <c r="A867" s="7" t="s">
        <v>665</v>
      </c>
      <c r="B867" s="7" t="s">
        <v>665</v>
      </c>
      <c r="C867" s="8">
        <v>1030211</v>
      </c>
      <c r="D867" s="8"/>
      <c r="E867" s="9">
        <v>10042</v>
      </c>
      <c r="F867" s="8" t="s">
        <v>33</v>
      </c>
      <c r="G867" s="12"/>
      <c r="H867" s="8"/>
      <c r="I867" s="22">
        <v>2700</v>
      </c>
      <c r="J867" s="8"/>
      <c r="K867" s="8"/>
      <c r="L867" s="8" t="s">
        <v>907</v>
      </c>
      <c r="M867" s="8" t="s">
        <v>897</v>
      </c>
      <c r="N867" s="10"/>
      <c r="O867" s="10"/>
      <c r="P867" s="10"/>
      <c r="Q867" s="10"/>
      <c r="R867" s="10"/>
      <c r="S867" s="10"/>
      <c r="T867" s="10"/>
    </row>
    <row r="868" spans="1:20" s="10" customFormat="1" ht="180" x14ac:dyDescent="0.55000000000000004">
      <c r="A868" s="5" t="s">
        <v>665</v>
      </c>
      <c r="B868" s="5" t="s">
        <v>665</v>
      </c>
      <c r="C868" s="3">
        <v>1030211</v>
      </c>
      <c r="D868" s="3"/>
      <c r="E868" s="6">
        <v>10042</v>
      </c>
      <c r="F868" s="3" t="s">
        <v>33</v>
      </c>
      <c r="G868" s="6">
        <v>1</v>
      </c>
      <c r="H868" s="3" t="s">
        <v>34</v>
      </c>
      <c r="I868" s="23">
        <v>2700</v>
      </c>
      <c r="J868" s="3" t="s">
        <v>3</v>
      </c>
      <c r="K868" s="3" t="s">
        <v>27</v>
      </c>
      <c r="L868" s="3" t="s">
        <v>907</v>
      </c>
      <c r="M868" s="3"/>
    </row>
    <row r="869" spans="1:20" s="4" customFormat="1" ht="72" x14ac:dyDescent="0.55000000000000004">
      <c r="A869" s="7" t="s">
        <v>668</v>
      </c>
      <c r="B869" s="7" t="s">
        <v>670</v>
      </c>
      <c r="C869" s="8">
        <v>1040102</v>
      </c>
      <c r="D869" s="8"/>
      <c r="E869" s="9">
        <v>10045</v>
      </c>
      <c r="F869" s="8" t="s">
        <v>35</v>
      </c>
      <c r="G869" s="12"/>
      <c r="H869" s="8"/>
      <c r="I869" s="22">
        <v>110000</v>
      </c>
      <c r="J869" s="8"/>
      <c r="K869" s="8"/>
      <c r="L869" s="8" t="s">
        <v>907</v>
      </c>
      <c r="M869" s="8" t="s">
        <v>897</v>
      </c>
      <c r="N869" s="10"/>
      <c r="O869" s="10"/>
      <c r="P869" s="10"/>
      <c r="Q869" s="10"/>
      <c r="R869" s="10"/>
      <c r="S869" s="10"/>
      <c r="T869" s="10"/>
    </row>
    <row r="870" spans="1:20" s="10" customFormat="1" ht="108" x14ac:dyDescent="0.55000000000000004">
      <c r="A870" s="5" t="s">
        <v>668</v>
      </c>
      <c r="B870" s="5" t="s">
        <v>670</v>
      </c>
      <c r="C870" s="3">
        <v>1040102</v>
      </c>
      <c r="D870" s="3"/>
      <c r="E870" s="6">
        <v>10045</v>
      </c>
      <c r="F870" s="3" t="s">
        <v>35</v>
      </c>
      <c r="G870" s="6">
        <v>1</v>
      </c>
      <c r="H870" s="3" t="s">
        <v>36</v>
      </c>
      <c r="I870" s="23">
        <v>110000</v>
      </c>
      <c r="J870" s="3" t="s">
        <v>3</v>
      </c>
      <c r="K870" s="3" t="s">
        <v>18</v>
      </c>
      <c r="L870" s="3" t="s">
        <v>907</v>
      </c>
      <c r="M870" s="3"/>
    </row>
    <row r="871" spans="1:20" s="4" customFormat="1" ht="108" x14ac:dyDescent="0.55000000000000004">
      <c r="A871" s="7" t="s">
        <v>668</v>
      </c>
      <c r="B871" s="7" t="s">
        <v>670</v>
      </c>
      <c r="C871" s="8">
        <v>1040401</v>
      </c>
      <c r="D871" s="8">
        <v>1040401001</v>
      </c>
      <c r="E871" s="9">
        <v>10046</v>
      </c>
      <c r="F871" s="8" t="s">
        <v>37</v>
      </c>
      <c r="G871" s="12"/>
      <c r="H871" s="8"/>
      <c r="I871" s="22">
        <v>150000</v>
      </c>
      <c r="J871" s="8"/>
      <c r="K871" s="8"/>
      <c r="L871" s="8" t="s">
        <v>907</v>
      </c>
      <c r="M871" s="8" t="s">
        <v>897</v>
      </c>
      <c r="N871" s="10"/>
      <c r="O871" s="10"/>
      <c r="P871" s="10"/>
      <c r="Q871" s="10"/>
      <c r="R871" s="10"/>
      <c r="S871" s="10"/>
      <c r="T871" s="10"/>
    </row>
    <row r="872" spans="1:20" s="10" customFormat="1" ht="108" x14ac:dyDescent="0.55000000000000004">
      <c r="A872" s="5" t="s">
        <v>668</v>
      </c>
      <c r="B872" s="5" t="s">
        <v>670</v>
      </c>
      <c r="C872" s="3">
        <v>1040401</v>
      </c>
      <c r="D872" s="3">
        <v>1040401001</v>
      </c>
      <c r="E872" s="6">
        <v>10046</v>
      </c>
      <c r="F872" s="3" t="s">
        <v>37</v>
      </c>
      <c r="G872" s="6">
        <v>1</v>
      </c>
      <c r="H872" s="3" t="s">
        <v>38</v>
      </c>
      <c r="I872" s="23">
        <v>150000</v>
      </c>
      <c r="J872" s="3" t="s">
        <v>3</v>
      </c>
      <c r="K872" s="3" t="s">
        <v>18</v>
      </c>
      <c r="L872" s="3" t="s">
        <v>907</v>
      </c>
      <c r="M872" s="3"/>
    </row>
    <row r="873" spans="1:20" s="4" customFormat="1" ht="72" x14ac:dyDescent="0.55000000000000004">
      <c r="A873" s="7" t="s">
        <v>668</v>
      </c>
      <c r="B873" s="7" t="s">
        <v>670</v>
      </c>
      <c r="C873" s="8">
        <v>1030211</v>
      </c>
      <c r="D873" s="8">
        <v>1030211999</v>
      </c>
      <c r="E873" s="9">
        <v>10048</v>
      </c>
      <c r="F873" s="8" t="s">
        <v>39</v>
      </c>
      <c r="G873" s="12"/>
      <c r="H873" s="8"/>
      <c r="I873" s="22">
        <v>2000</v>
      </c>
      <c r="J873" s="8"/>
      <c r="K873" s="8"/>
      <c r="L873" s="8" t="s">
        <v>907</v>
      </c>
      <c r="M873" s="8" t="s">
        <v>897</v>
      </c>
      <c r="N873" s="10"/>
      <c r="O873" s="10"/>
      <c r="P873" s="10"/>
      <c r="Q873" s="10"/>
      <c r="R873" s="10"/>
      <c r="S873" s="10"/>
      <c r="T873" s="10"/>
    </row>
    <row r="874" spans="1:20" s="10" customFormat="1" ht="108" x14ac:dyDescent="0.55000000000000004">
      <c r="A874" s="5" t="s">
        <v>668</v>
      </c>
      <c r="B874" s="5" t="s">
        <v>670</v>
      </c>
      <c r="C874" s="3">
        <v>1030211</v>
      </c>
      <c r="D874" s="3">
        <v>1030211999</v>
      </c>
      <c r="E874" s="6">
        <v>10048</v>
      </c>
      <c r="F874" s="3" t="s">
        <v>39</v>
      </c>
      <c r="G874" s="6">
        <v>1</v>
      </c>
      <c r="H874" s="3" t="s">
        <v>40</v>
      </c>
      <c r="I874" s="23">
        <v>2000</v>
      </c>
      <c r="J874" s="3" t="s">
        <v>3</v>
      </c>
      <c r="K874" s="3" t="s">
        <v>18</v>
      </c>
      <c r="L874" s="3" t="s">
        <v>907</v>
      </c>
      <c r="M874" s="3"/>
    </row>
    <row r="875" spans="1:20" s="4" customFormat="1" ht="72" x14ac:dyDescent="0.55000000000000004">
      <c r="A875" s="7" t="s">
        <v>668</v>
      </c>
      <c r="B875" s="7" t="s">
        <v>670</v>
      </c>
      <c r="C875" s="8">
        <v>1040101</v>
      </c>
      <c r="D875" s="8">
        <v>1040101002</v>
      </c>
      <c r="E875" s="9">
        <v>10051</v>
      </c>
      <c r="F875" s="8" t="s">
        <v>41</v>
      </c>
      <c r="G875" s="12"/>
      <c r="H875" s="8"/>
      <c r="I875" s="22">
        <v>25000</v>
      </c>
      <c r="J875" s="8"/>
      <c r="K875" s="8"/>
      <c r="L875" s="8" t="s">
        <v>907</v>
      </c>
      <c r="M875" s="8" t="s">
        <v>897</v>
      </c>
      <c r="N875" s="10"/>
      <c r="O875" s="10"/>
      <c r="P875" s="10"/>
      <c r="Q875" s="10"/>
      <c r="R875" s="10"/>
      <c r="S875" s="10"/>
      <c r="T875" s="10"/>
    </row>
    <row r="876" spans="1:20" s="10" customFormat="1" ht="108" x14ac:dyDescent="0.55000000000000004">
      <c r="A876" s="5" t="s">
        <v>668</v>
      </c>
      <c r="B876" s="5" t="s">
        <v>670</v>
      </c>
      <c r="C876" s="3">
        <v>1040101</v>
      </c>
      <c r="D876" s="3">
        <v>1040101002</v>
      </c>
      <c r="E876" s="6">
        <v>10051</v>
      </c>
      <c r="F876" s="3" t="s">
        <v>41</v>
      </c>
      <c r="G876" s="6">
        <v>1</v>
      </c>
      <c r="H876" s="3" t="s">
        <v>42</v>
      </c>
      <c r="I876" s="23">
        <v>25000</v>
      </c>
      <c r="J876" s="3" t="s">
        <v>3</v>
      </c>
      <c r="K876" s="3" t="s">
        <v>18</v>
      </c>
      <c r="L876" s="3" t="s">
        <v>907</v>
      </c>
      <c r="M876" s="3"/>
    </row>
    <row r="877" spans="1:20" s="4" customFormat="1" ht="144" x14ac:dyDescent="0.55000000000000004">
      <c r="A877" s="7" t="s">
        <v>665</v>
      </c>
      <c r="B877" s="7" t="s">
        <v>665</v>
      </c>
      <c r="C877" s="8">
        <v>1030299</v>
      </c>
      <c r="D877" s="8">
        <v>1030299003</v>
      </c>
      <c r="E877" s="9">
        <v>10062</v>
      </c>
      <c r="F877" s="8" t="s">
        <v>57</v>
      </c>
      <c r="G877" s="12"/>
      <c r="H877" s="8"/>
      <c r="I877" s="22">
        <v>61000</v>
      </c>
      <c r="J877" s="8"/>
      <c r="K877" s="8"/>
      <c r="L877" s="8" t="s">
        <v>907</v>
      </c>
      <c r="M877" s="8" t="s">
        <v>897</v>
      </c>
      <c r="N877" s="10"/>
      <c r="O877" s="10"/>
      <c r="P877" s="10"/>
      <c r="Q877" s="10"/>
      <c r="R877" s="10"/>
      <c r="S877" s="10"/>
      <c r="T877" s="10"/>
    </row>
    <row r="878" spans="1:20" s="10" customFormat="1" ht="144" x14ac:dyDescent="0.55000000000000004">
      <c r="A878" s="5" t="s">
        <v>665</v>
      </c>
      <c r="B878" s="5" t="s">
        <v>665</v>
      </c>
      <c r="C878" s="3">
        <v>1030299</v>
      </c>
      <c r="D878" s="3">
        <v>1030299003</v>
      </c>
      <c r="E878" s="6">
        <v>10062</v>
      </c>
      <c r="F878" s="3" t="s">
        <v>57</v>
      </c>
      <c r="G878" s="6">
        <v>1</v>
      </c>
      <c r="H878" s="3" t="s">
        <v>58</v>
      </c>
      <c r="I878" s="23">
        <v>61000</v>
      </c>
      <c r="J878" s="3" t="s">
        <v>708</v>
      </c>
      <c r="K878" s="3" t="s">
        <v>18</v>
      </c>
      <c r="L878" s="3" t="s">
        <v>907</v>
      </c>
      <c r="M878" s="3"/>
    </row>
    <row r="879" spans="1:20" s="4" customFormat="1" ht="72" x14ac:dyDescent="0.55000000000000004">
      <c r="A879" s="7" t="s">
        <v>665</v>
      </c>
      <c r="B879" s="7" t="s">
        <v>665</v>
      </c>
      <c r="C879" s="8">
        <v>1030102</v>
      </c>
      <c r="D879" s="8">
        <v>1030102009</v>
      </c>
      <c r="E879" s="9">
        <v>10083</v>
      </c>
      <c r="F879" s="8" t="s">
        <v>88</v>
      </c>
      <c r="G879" s="12"/>
      <c r="H879" s="8"/>
      <c r="I879" s="22">
        <v>13000</v>
      </c>
      <c r="J879" s="8"/>
      <c r="K879" s="8"/>
      <c r="L879" s="8" t="s">
        <v>907</v>
      </c>
      <c r="M879" s="8" t="s">
        <v>897</v>
      </c>
      <c r="N879" s="10"/>
      <c r="O879" s="10"/>
      <c r="P879" s="10"/>
      <c r="Q879" s="10"/>
      <c r="R879" s="10"/>
      <c r="S879" s="10"/>
      <c r="T879" s="10"/>
    </row>
    <row r="880" spans="1:20" s="10" customFormat="1" ht="108" x14ac:dyDescent="0.55000000000000004">
      <c r="A880" s="5" t="s">
        <v>665</v>
      </c>
      <c r="B880" s="5" t="s">
        <v>665</v>
      </c>
      <c r="C880" s="3">
        <v>1030102</v>
      </c>
      <c r="D880" s="3">
        <v>1030102009</v>
      </c>
      <c r="E880" s="6">
        <v>10083</v>
      </c>
      <c r="F880" s="3" t="s">
        <v>88</v>
      </c>
      <c r="G880" s="6">
        <v>1</v>
      </c>
      <c r="H880" s="3" t="s">
        <v>718</v>
      </c>
      <c r="I880" s="23">
        <v>13000</v>
      </c>
      <c r="J880" s="3" t="s">
        <v>3</v>
      </c>
      <c r="K880" s="3" t="s">
        <v>18</v>
      </c>
      <c r="L880" s="3" t="s">
        <v>907</v>
      </c>
      <c r="M880" s="3"/>
    </row>
    <row r="881" spans="1:20" s="4" customFormat="1" ht="72" x14ac:dyDescent="0.55000000000000004">
      <c r="A881" s="7" t="s">
        <v>665</v>
      </c>
      <c r="B881" s="7" t="s">
        <v>665</v>
      </c>
      <c r="C881" s="8">
        <v>1030299</v>
      </c>
      <c r="D881" s="8">
        <v>1030299011</v>
      </c>
      <c r="E881" s="9">
        <v>10084</v>
      </c>
      <c r="F881" s="8" t="s">
        <v>89</v>
      </c>
      <c r="G881" s="12"/>
      <c r="H881" s="8"/>
      <c r="I881" s="22">
        <v>10000</v>
      </c>
      <c r="J881" s="8"/>
      <c r="K881" s="8"/>
      <c r="L881" s="8" t="s">
        <v>907</v>
      </c>
      <c r="M881" s="8" t="s">
        <v>897</v>
      </c>
      <c r="N881" s="10"/>
      <c r="O881" s="10"/>
      <c r="P881" s="10"/>
      <c r="Q881" s="10"/>
      <c r="R881" s="10"/>
      <c r="S881" s="10"/>
      <c r="T881" s="10"/>
    </row>
    <row r="882" spans="1:20" s="10" customFormat="1" ht="108" x14ac:dyDescent="0.55000000000000004">
      <c r="A882" s="5" t="s">
        <v>665</v>
      </c>
      <c r="B882" s="5" t="s">
        <v>665</v>
      </c>
      <c r="C882" s="3">
        <v>1030299</v>
      </c>
      <c r="D882" s="3">
        <v>1030299011</v>
      </c>
      <c r="E882" s="6">
        <v>10084</v>
      </c>
      <c r="F882" s="3" t="s">
        <v>89</v>
      </c>
      <c r="G882" s="6">
        <v>1</v>
      </c>
      <c r="H882" s="3" t="s">
        <v>719</v>
      </c>
      <c r="I882" s="23">
        <v>10000</v>
      </c>
      <c r="J882" s="3" t="s">
        <v>3</v>
      </c>
      <c r="K882" s="3" t="s">
        <v>18</v>
      </c>
      <c r="L882" s="3" t="s">
        <v>907</v>
      </c>
      <c r="M882" s="3"/>
    </row>
    <row r="883" spans="1:20" s="4" customFormat="1" ht="72" x14ac:dyDescent="0.55000000000000004">
      <c r="A883" s="7" t="s">
        <v>665</v>
      </c>
      <c r="B883" s="7" t="s">
        <v>665</v>
      </c>
      <c r="C883" s="8">
        <v>1030102</v>
      </c>
      <c r="D883" s="8">
        <v>1030102009</v>
      </c>
      <c r="E883" s="9">
        <v>10098</v>
      </c>
      <c r="F883" s="8" t="s">
        <v>118</v>
      </c>
      <c r="G883" s="12"/>
      <c r="H883" s="8"/>
      <c r="I883" s="22">
        <v>19000</v>
      </c>
      <c r="J883" s="8"/>
      <c r="K883" s="8"/>
      <c r="L883" s="8" t="s">
        <v>907</v>
      </c>
      <c r="M883" s="8" t="s">
        <v>897</v>
      </c>
      <c r="N883" s="10"/>
      <c r="O883" s="10"/>
      <c r="P883" s="10"/>
      <c r="Q883" s="10"/>
      <c r="R883" s="10"/>
      <c r="S883" s="10"/>
      <c r="T883" s="10"/>
    </row>
    <row r="884" spans="1:20" s="4" customFormat="1" ht="108" x14ac:dyDescent="0.55000000000000004">
      <c r="A884" s="5" t="s">
        <v>665</v>
      </c>
      <c r="B884" s="5" t="s">
        <v>665</v>
      </c>
      <c r="C884" s="3">
        <v>1030102</v>
      </c>
      <c r="D884" s="3">
        <v>1030102009</v>
      </c>
      <c r="E884" s="6">
        <v>10098</v>
      </c>
      <c r="F884" s="3" t="s">
        <v>118</v>
      </c>
      <c r="G884" s="6">
        <v>1</v>
      </c>
      <c r="H884" s="3" t="s">
        <v>119</v>
      </c>
      <c r="I884" s="23">
        <v>19000</v>
      </c>
      <c r="J884" s="3" t="s">
        <v>3</v>
      </c>
      <c r="K884" s="3" t="s">
        <v>27</v>
      </c>
      <c r="L884" s="3" t="s">
        <v>907</v>
      </c>
      <c r="M884" s="3"/>
      <c r="N884" s="10"/>
      <c r="O884" s="10"/>
      <c r="P884" s="10"/>
      <c r="Q884" s="10"/>
      <c r="R884" s="10"/>
      <c r="S884" s="10"/>
      <c r="T884" s="10"/>
    </row>
    <row r="885" spans="1:20" s="10" customFormat="1" ht="72" x14ac:dyDescent="0.55000000000000004">
      <c r="A885" s="7" t="s">
        <v>665</v>
      </c>
      <c r="B885" s="7" t="s">
        <v>665</v>
      </c>
      <c r="C885" s="8">
        <v>1030202</v>
      </c>
      <c r="D885" s="8">
        <v>1030202004</v>
      </c>
      <c r="E885" s="9">
        <v>10323</v>
      </c>
      <c r="F885" s="8" t="s">
        <v>395</v>
      </c>
      <c r="G885" s="12"/>
      <c r="H885" s="8"/>
      <c r="I885" s="22">
        <v>29000</v>
      </c>
      <c r="J885" s="8"/>
      <c r="K885" s="8"/>
      <c r="L885" s="8" t="s">
        <v>907</v>
      </c>
      <c r="M885" s="8" t="s">
        <v>897</v>
      </c>
    </row>
    <row r="886" spans="1:20" s="4" customFormat="1" ht="72" x14ac:dyDescent="0.55000000000000004">
      <c r="A886" s="5" t="s">
        <v>665</v>
      </c>
      <c r="B886" s="5" t="s">
        <v>665</v>
      </c>
      <c r="C886" s="3">
        <v>1030202</v>
      </c>
      <c r="D886" s="3">
        <v>1030202004</v>
      </c>
      <c r="E886" s="6">
        <v>10323</v>
      </c>
      <c r="F886" s="3" t="s">
        <v>395</v>
      </c>
      <c r="G886" s="6">
        <v>1</v>
      </c>
      <c r="H886" s="3" t="s">
        <v>396</v>
      </c>
      <c r="I886" s="23">
        <v>29000</v>
      </c>
      <c r="J886" s="3" t="s">
        <v>3</v>
      </c>
      <c r="K886" s="3" t="s">
        <v>397</v>
      </c>
      <c r="L886" s="3" t="s">
        <v>907</v>
      </c>
      <c r="M886" s="3"/>
      <c r="N886" s="10"/>
      <c r="O886" s="10"/>
      <c r="P886" s="10"/>
      <c r="Q886" s="10"/>
      <c r="R886" s="10"/>
      <c r="S886" s="10"/>
      <c r="T886" s="10"/>
    </row>
    <row r="887" spans="1:20" s="10" customFormat="1" ht="72" x14ac:dyDescent="0.55000000000000004">
      <c r="A887" s="7" t="s">
        <v>665</v>
      </c>
      <c r="B887" s="7" t="s">
        <v>665</v>
      </c>
      <c r="C887" s="8">
        <v>1030219</v>
      </c>
      <c r="D887" s="8"/>
      <c r="E887" s="9">
        <v>10324</v>
      </c>
      <c r="F887" s="8" t="s">
        <v>786</v>
      </c>
      <c r="G887" s="12"/>
      <c r="H887" s="8"/>
      <c r="I887" s="22">
        <v>600</v>
      </c>
      <c r="J887" s="8"/>
      <c r="K887" s="8"/>
      <c r="L887" s="8" t="s">
        <v>907</v>
      </c>
      <c r="M887" s="8" t="s">
        <v>897</v>
      </c>
    </row>
    <row r="888" spans="1:20" s="4" customFormat="1" ht="72" x14ac:dyDescent="0.55000000000000004">
      <c r="A888" s="5" t="s">
        <v>665</v>
      </c>
      <c r="B888" s="5" t="s">
        <v>665</v>
      </c>
      <c r="C888" s="3">
        <v>1030219</v>
      </c>
      <c r="D888" s="3"/>
      <c r="E888" s="6">
        <v>10324</v>
      </c>
      <c r="F888" s="3" t="s">
        <v>786</v>
      </c>
      <c r="G888" s="6">
        <v>1</v>
      </c>
      <c r="H888" s="3" t="s">
        <v>787</v>
      </c>
      <c r="I888" s="23">
        <v>600</v>
      </c>
      <c r="J888" s="3" t="s">
        <v>3</v>
      </c>
      <c r="K888" s="3" t="s">
        <v>397</v>
      </c>
      <c r="L888" s="3" t="s">
        <v>907</v>
      </c>
      <c r="M888" s="3"/>
      <c r="N888" s="10"/>
      <c r="O888" s="10"/>
      <c r="P888" s="10"/>
      <c r="Q888" s="10"/>
      <c r="R888" s="10"/>
      <c r="S888" s="10"/>
      <c r="T888" s="10"/>
    </row>
    <row r="889" spans="1:20" s="10" customFormat="1" ht="72" x14ac:dyDescent="0.55000000000000004">
      <c r="A889" s="7" t="s">
        <v>668</v>
      </c>
      <c r="B889" s="7" t="s">
        <v>670</v>
      </c>
      <c r="C889" s="8">
        <v>1030202</v>
      </c>
      <c r="D889" s="8"/>
      <c r="E889" s="9">
        <v>10359</v>
      </c>
      <c r="F889" s="8" t="s">
        <v>953</v>
      </c>
      <c r="G889" s="12"/>
      <c r="H889" s="8"/>
      <c r="I889" s="22">
        <f>15000+5000</f>
        <v>20000</v>
      </c>
      <c r="J889" s="8"/>
      <c r="K889" s="7"/>
      <c r="L889" s="8" t="s">
        <v>907</v>
      </c>
      <c r="M889" s="8" t="s">
        <v>897</v>
      </c>
    </row>
    <row r="890" spans="1:20" s="4" customFormat="1" ht="72" x14ac:dyDescent="0.55000000000000004">
      <c r="A890" s="5" t="s">
        <v>668</v>
      </c>
      <c r="B890" s="5" t="s">
        <v>670</v>
      </c>
      <c r="C890" s="3">
        <v>1030202</v>
      </c>
      <c r="D890" s="3"/>
      <c r="E890" s="6">
        <v>10359</v>
      </c>
      <c r="F890" s="3" t="s">
        <v>953</v>
      </c>
      <c r="G890" s="6">
        <v>1</v>
      </c>
      <c r="H890" s="3" t="s">
        <v>954</v>
      </c>
      <c r="I890" s="23">
        <f>15000+5000</f>
        <v>20000</v>
      </c>
      <c r="J890" s="3" t="s">
        <v>3</v>
      </c>
      <c r="K890" s="3" t="s">
        <v>18</v>
      </c>
      <c r="L890" s="3" t="s">
        <v>907</v>
      </c>
      <c r="M890" s="3"/>
      <c r="N890" s="10"/>
      <c r="O890" s="10"/>
      <c r="P890" s="10"/>
      <c r="Q890" s="10"/>
      <c r="R890" s="10"/>
      <c r="S890" s="10"/>
      <c r="T890" s="10"/>
    </row>
    <row r="891" spans="1:20" s="10" customFormat="1" ht="72" x14ac:dyDescent="0.55000000000000004">
      <c r="A891" s="7" t="s">
        <v>668</v>
      </c>
      <c r="B891" s="7" t="s">
        <v>670</v>
      </c>
      <c r="C891" s="8">
        <v>1030101</v>
      </c>
      <c r="D891" s="8"/>
      <c r="E891" s="9">
        <v>10375</v>
      </c>
      <c r="F891" s="8" t="s">
        <v>450</v>
      </c>
      <c r="G891" s="12"/>
      <c r="H891" s="8"/>
      <c r="I891" s="22">
        <v>2000</v>
      </c>
      <c r="J891" s="8"/>
      <c r="K891" s="8"/>
      <c r="L891" s="8" t="s">
        <v>907</v>
      </c>
      <c r="M891" s="8" t="s">
        <v>897</v>
      </c>
    </row>
    <row r="892" spans="1:20" s="4" customFormat="1" ht="108" x14ac:dyDescent="0.55000000000000004">
      <c r="A892" s="5" t="s">
        <v>668</v>
      </c>
      <c r="B892" s="5" t="s">
        <v>670</v>
      </c>
      <c r="C892" s="3">
        <v>1030101</v>
      </c>
      <c r="D892" s="3"/>
      <c r="E892" s="6">
        <v>10375</v>
      </c>
      <c r="F892" s="3" t="s">
        <v>450</v>
      </c>
      <c r="G892" s="6">
        <v>1</v>
      </c>
      <c r="H892" s="3" t="s">
        <v>451</v>
      </c>
      <c r="I892" s="23">
        <v>2000</v>
      </c>
      <c r="J892" s="3" t="s">
        <v>3</v>
      </c>
      <c r="K892" s="3" t="s">
        <v>18</v>
      </c>
      <c r="L892" s="3" t="s">
        <v>907</v>
      </c>
      <c r="M892" s="3"/>
      <c r="N892" s="10"/>
      <c r="O892" s="10"/>
      <c r="P892" s="10"/>
      <c r="Q892" s="10"/>
      <c r="R892" s="10"/>
      <c r="S892" s="10"/>
      <c r="T892" s="10"/>
    </row>
    <row r="893" spans="1:20" s="10" customFormat="1" ht="72" x14ac:dyDescent="0.55000000000000004">
      <c r="A893" s="7" t="s">
        <v>665</v>
      </c>
      <c r="B893" s="7" t="s">
        <v>324</v>
      </c>
      <c r="C893" s="8">
        <v>1040104</v>
      </c>
      <c r="D893" s="8"/>
      <c r="E893" s="9">
        <v>10397</v>
      </c>
      <c r="F893" s="8" t="s">
        <v>463</v>
      </c>
      <c r="G893" s="12"/>
      <c r="H893" s="8"/>
      <c r="I893" s="22">
        <v>100</v>
      </c>
      <c r="J893" s="8"/>
      <c r="K893" s="8"/>
      <c r="L893" s="8" t="s">
        <v>907</v>
      </c>
      <c r="M893" s="8" t="s">
        <v>897</v>
      </c>
    </row>
    <row r="894" spans="1:20" s="4" customFormat="1" ht="72" x14ac:dyDescent="0.55000000000000004">
      <c r="A894" s="5" t="s">
        <v>665</v>
      </c>
      <c r="B894" s="5" t="s">
        <v>324</v>
      </c>
      <c r="C894" s="3">
        <v>1040104</v>
      </c>
      <c r="D894" s="3"/>
      <c r="E894" s="6">
        <v>10397</v>
      </c>
      <c r="F894" s="3" t="s">
        <v>463</v>
      </c>
      <c r="G894" s="6">
        <v>1</v>
      </c>
      <c r="H894" s="3" t="s">
        <v>468</v>
      </c>
      <c r="I894" s="23">
        <v>100</v>
      </c>
      <c r="J894" s="3" t="s">
        <v>3</v>
      </c>
      <c r="K894" s="8" t="s">
        <v>901</v>
      </c>
      <c r="L894" s="3" t="s">
        <v>907</v>
      </c>
      <c r="M894" s="3"/>
      <c r="N894" s="10"/>
      <c r="O894" s="10"/>
      <c r="P894" s="10"/>
      <c r="Q894" s="10"/>
      <c r="R894" s="10"/>
      <c r="S894" s="10"/>
      <c r="T894" s="10"/>
    </row>
    <row r="895" spans="1:20" s="10" customFormat="1" ht="72" x14ac:dyDescent="0.55000000000000004">
      <c r="A895" s="7" t="s">
        <v>668</v>
      </c>
      <c r="B895" s="7" t="s">
        <v>670</v>
      </c>
      <c r="C895" s="8">
        <v>1040102</v>
      </c>
      <c r="D895" s="8"/>
      <c r="E895" s="9">
        <v>10522</v>
      </c>
      <c r="F895" s="8" t="s">
        <v>496</v>
      </c>
      <c r="G895" s="12"/>
      <c r="H895" s="8"/>
      <c r="I895" s="22">
        <v>95000</v>
      </c>
      <c r="J895" s="8"/>
      <c r="K895" s="7"/>
      <c r="L895" s="8" t="s">
        <v>907</v>
      </c>
      <c r="M895" s="8" t="s">
        <v>897</v>
      </c>
    </row>
    <row r="896" spans="1:20" s="4" customFormat="1" ht="108" x14ac:dyDescent="0.55000000000000004">
      <c r="A896" s="5" t="s">
        <v>668</v>
      </c>
      <c r="B896" s="5" t="s">
        <v>670</v>
      </c>
      <c r="C896" s="3">
        <v>1040102</v>
      </c>
      <c r="D896" s="3"/>
      <c r="E896" s="6">
        <v>10522</v>
      </c>
      <c r="F896" s="3" t="s">
        <v>496</v>
      </c>
      <c r="G896" s="6">
        <v>1</v>
      </c>
      <c r="H896" s="3" t="s">
        <v>800</v>
      </c>
      <c r="I896" s="23">
        <v>95000</v>
      </c>
      <c r="J896" s="3" t="s">
        <v>3</v>
      </c>
      <c r="K896" s="3" t="s">
        <v>18</v>
      </c>
      <c r="L896" s="3" t="s">
        <v>907</v>
      </c>
      <c r="M896" s="3"/>
      <c r="N896" s="10"/>
      <c r="O896" s="10"/>
      <c r="P896" s="10"/>
      <c r="Q896" s="10"/>
      <c r="R896" s="10"/>
      <c r="S896" s="10"/>
      <c r="T896" s="10"/>
    </row>
    <row r="897" spans="1:20" s="10" customFormat="1" ht="72" x14ac:dyDescent="0.55000000000000004">
      <c r="A897" s="7" t="s">
        <v>668</v>
      </c>
      <c r="B897" s="7" t="s">
        <v>670</v>
      </c>
      <c r="C897" s="8">
        <v>1040102</v>
      </c>
      <c r="D897" s="8"/>
      <c r="E897" s="9">
        <v>10522</v>
      </c>
      <c r="F897" s="8" t="s">
        <v>496</v>
      </c>
      <c r="G897" s="12"/>
      <c r="H897" s="8"/>
      <c r="I897" s="22">
        <v>5912.44</v>
      </c>
      <c r="J897" s="8"/>
      <c r="K897" s="7"/>
      <c r="L897" s="8" t="s">
        <v>907</v>
      </c>
      <c r="M897" s="8" t="s">
        <v>888</v>
      </c>
      <c r="N897" s="26" t="s">
        <v>943</v>
      </c>
    </row>
    <row r="898" spans="1:20" s="4" customFormat="1" ht="72" x14ac:dyDescent="0.55000000000000004">
      <c r="A898" s="5" t="s">
        <v>668</v>
      </c>
      <c r="B898" s="5" t="s">
        <v>670</v>
      </c>
      <c r="C898" s="3">
        <v>1040102</v>
      </c>
      <c r="D898" s="3"/>
      <c r="E898" s="6">
        <v>10522</v>
      </c>
      <c r="F898" s="3" t="s">
        <v>496</v>
      </c>
      <c r="G898" s="6">
        <v>1</v>
      </c>
      <c r="H898" s="3" t="s">
        <v>944</v>
      </c>
      <c r="I898" s="23">
        <v>5912.44</v>
      </c>
      <c r="J898" s="5" t="s">
        <v>769</v>
      </c>
      <c r="K898" s="3" t="s">
        <v>18</v>
      </c>
      <c r="L898" s="3" t="s">
        <v>907</v>
      </c>
      <c r="M898" s="3"/>
      <c r="N898" s="28" t="s">
        <v>943</v>
      </c>
      <c r="O898" s="10"/>
      <c r="P898" s="10"/>
      <c r="Q898" s="10"/>
      <c r="R898" s="10"/>
      <c r="S898" s="10"/>
      <c r="T898" s="10"/>
    </row>
    <row r="899" spans="1:20" s="10" customFormat="1" ht="72" x14ac:dyDescent="0.55000000000000004">
      <c r="A899" s="7" t="s">
        <v>668</v>
      </c>
      <c r="B899" s="7" t="s">
        <v>670</v>
      </c>
      <c r="C899" s="8">
        <v>1040401</v>
      </c>
      <c r="D899" s="8">
        <v>1040401001</v>
      </c>
      <c r="E899" s="9">
        <v>10523</v>
      </c>
      <c r="F899" s="8" t="s">
        <v>497</v>
      </c>
      <c r="G899" s="12"/>
      <c r="H899" s="8"/>
      <c r="I899" s="22">
        <f>83000-10000</f>
        <v>73000</v>
      </c>
      <c r="J899" s="8"/>
      <c r="K899" s="8"/>
      <c r="L899" s="8" t="s">
        <v>907</v>
      </c>
      <c r="M899" s="8" t="s">
        <v>897</v>
      </c>
    </row>
    <row r="900" spans="1:20" s="4" customFormat="1" ht="108" x14ac:dyDescent="0.55000000000000004">
      <c r="A900" s="5" t="s">
        <v>668</v>
      </c>
      <c r="B900" s="5" t="s">
        <v>670</v>
      </c>
      <c r="C900" s="3">
        <v>1040401</v>
      </c>
      <c r="D900" s="3">
        <v>1040401001</v>
      </c>
      <c r="E900" s="6">
        <v>10523</v>
      </c>
      <c r="F900" s="3" t="s">
        <v>497</v>
      </c>
      <c r="G900" s="6">
        <v>1</v>
      </c>
      <c r="H900" s="3" t="s">
        <v>801</v>
      </c>
      <c r="I900" s="23">
        <f>83000-10000</f>
        <v>73000</v>
      </c>
      <c r="J900" s="3" t="s">
        <v>3</v>
      </c>
      <c r="K900" s="5" t="s">
        <v>18</v>
      </c>
      <c r="L900" s="3" t="s">
        <v>907</v>
      </c>
      <c r="M900" s="3"/>
      <c r="N900" s="10"/>
      <c r="O900" s="10"/>
      <c r="P900" s="10"/>
      <c r="Q900" s="10"/>
      <c r="R900" s="10"/>
      <c r="S900" s="10"/>
      <c r="T900" s="10"/>
    </row>
    <row r="901" spans="1:20" s="10" customFormat="1" ht="72" x14ac:dyDescent="0.55000000000000004">
      <c r="A901" s="7" t="s">
        <v>668</v>
      </c>
      <c r="B901" s="7" t="s">
        <v>670</v>
      </c>
      <c r="C901" s="8">
        <v>1040401</v>
      </c>
      <c r="D901" s="8">
        <v>1040401001</v>
      </c>
      <c r="E901" s="9">
        <v>10523</v>
      </c>
      <c r="F901" s="8" t="s">
        <v>497</v>
      </c>
      <c r="G901" s="12"/>
      <c r="H901" s="8"/>
      <c r="I901" s="22">
        <v>2896.67</v>
      </c>
      <c r="J901" s="8"/>
      <c r="K901" s="8"/>
      <c r="L901" s="8" t="s">
        <v>907</v>
      </c>
      <c r="M901" s="8" t="s">
        <v>888</v>
      </c>
      <c r="N901" s="26" t="s">
        <v>943</v>
      </c>
    </row>
    <row r="902" spans="1:20" s="4" customFormat="1" ht="72" x14ac:dyDescent="0.55000000000000004">
      <c r="A902" s="5" t="s">
        <v>668</v>
      </c>
      <c r="B902" s="5" t="s">
        <v>670</v>
      </c>
      <c r="C902" s="3">
        <v>1040401</v>
      </c>
      <c r="D902" s="3">
        <v>1040401001</v>
      </c>
      <c r="E902" s="6">
        <v>10523</v>
      </c>
      <c r="F902" s="3" t="s">
        <v>497</v>
      </c>
      <c r="G902" s="6">
        <v>1</v>
      </c>
      <c r="H902" s="3" t="s">
        <v>944</v>
      </c>
      <c r="I902" s="23">
        <v>2896.67</v>
      </c>
      <c r="J902" s="5" t="s">
        <v>769</v>
      </c>
      <c r="K902" s="5" t="s">
        <v>18</v>
      </c>
      <c r="L902" s="3" t="s">
        <v>907</v>
      </c>
      <c r="M902" s="3"/>
      <c r="N902" s="28" t="s">
        <v>943</v>
      </c>
      <c r="O902" s="10"/>
      <c r="P902" s="10"/>
      <c r="Q902" s="10"/>
      <c r="R902" s="10"/>
      <c r="S902" s="10"/>
      <c r="T902" s="10"/>
    </row>
    <row r="903" spans="1:20" s="10" customFormat="1" ht="72" x14ac:dyDescent="0.55000000000000004">
      <c r="A903" s="7" t="s">
        <v>668</v>
      </c>
      <c r="B903" s="7" t="s">
        <v>670</v>
      </c>
      <c r="C903" s="8">
        <v>1030299</v>
      </c>
      <c r="D903" s="8">
        <v>1030299999</v>
      </c>
      <c r="E903" s="9">
        <v>10524</v>
      </c>
      <c r="F903" s="8" t="s">
        <v>950</v>
      </c>
      <c r="G903" s="12"/>
      <c r="H903" s="8"/>
      <c r="I903" s="22">
        <f>10000+6000+10000+4000</f>
        <v>30000</v>
      </c>
      <c r="J903" s="8"/>
      <c r="K903" s="8"/>
      <c r="L903" s="8" t="s">
        <v>907</v>
      </c>
      <c r="M903" s="8" t="s">
        <v>897</v>
      </c>
    </row>
    <row r="904" spans="1:20" s="10" customFormat="1" ht="288" x14ac:dyDescent="0.55000000000000004">
      <c r="A904" s="5" t="s">
        <v>668</v>
      </c>
      <c r="B904" s="5" t="s">
        <v>670</v>
      </c>
      <c r="C904" s="3">
        <v>1030299</v>
      </c>
      <c r="D904" s="3">
        <v>1030299999</v>
      </c>
      <c r="E904" s="6">
        <v>10524</v>
      </c>
      <c r="F904" s="3" t="s">
        <v>950</v>
      </c>
      <c r="G904" s="6">
        <v>1</v>
      </c>
      <c r="H904" s="3" t="s">
        <v>951</v>
      </c>
      <c r="I904" s="23">
        <f>16000+10000+4000</f>
        <v>30000</v>
      </c>
      <c r="J904" s="3" t="s">
        <v>3</v>
      </c>
      <c r="K904" s="3" t="s">
        <v>18</v>
      </c>
      <c r="L904" s="3" t="s">
        <v>907</v>
      </c>
      <c r="M904" s="3"/>
    </row>
    <row r="905" spans="1:20" s="10" customFormat="1" ht="72" x14ac:dyDescent="0.55000000000000004">
      <c r="A905" s="7" t="s">
        <v>668</v>
      </c>
      <c r="B905" s="7" t="s">
        <v>670</v>
      </c>
      <c r="C905" s="8">
        <v>1030211</v>
      </c>
      <c r="D905" s="8">
        <v>1030211999</v>
      </c>
      <c r="E905" s="9">
        <v>10526</v>
      </c>
      <c r="F905" s="8" t="s">
        <v>498</v>
      </c>
      <c r="G905" s="12"/>
      <c r="H905" s="8"/>
      <c r="I905" s="22">
        <v>2000</v>
      </c>
      <c r="J905" s="8"/>
      <c r="K905" s="8"/>
      <c r="L905" s="8" t="s">
        <v>907</v>
      </c>
      <c r="M905" s="8" t="s">
        <v>897</v>
      </c>
    </row>
    <row r="906" spans="1:20" s="10" customFormat="1" ht="324" x14ac:dyDescent="0.55000000000000004">
      <c r="A906" s="5" t="s">
        <v>668</v>
      </c>
      <c r="B906" s="5" t="s">
        <v>670</v>
      </c>
      <c r="C906" s="3">
        <v>1030211</v>
      </c>
      <c r="D906" s="3">
        <v>1030211999</v>
      </c>
      <c r="E906" s="6">
        <v>10526</v>
      </c>
      <c r="F906" s="3" t="s">
        <v>498</v>
      </c>
      <c r="G906" s="6">
        <v>1</v>
      </c>
      <c r="H906" s="3" t="s">
        <v>499</v>
      </c>
      <c r="I906" s="23">
        <v>2000</v>
      </c>
      <c r="J906" s="3" t="s">
        <v>3</v>
      </c>
      <c r="K906" s="3" t="s">
        <v>18</v>
      </c>
      <c r="L906" s="3" t="s">
        <v>907</v>
      </c>
      <c r="M906" s="3"/>
    </row>
    <row r="907" spans="1:20" s="10" customFormat="1" ht="72" x14ac:dyDescent="0.55000000000000004">
      <c r="A907" s="7" t="s">
        <v>668</v>
      </c>
      <c r="B907" s="7" t="s">
        <v>670</v>
      </c>
      <c r="C907" s="8">
        <v>1030101</v>
      </c>
      <c r="D907" s="8"/>
      <c r="E907" s="9">
        <v>10528</v>
      </c>
      <c r="F907" s="8" t="s">
        <v>500</v>
      </c>
      <c r="G907" s="12"/>
      <c r="H907" s="8"/>
      <c r="I907" s="22">
        <v>3000</v>
      </c>
      <c r="J907" s="8"/>
      <c r="K907" s="8"/>
      <c r="L907" s="8" t="s">
        <v>907</v>
      </c>
      <c r="M907" s="8" t="s">
        <v>897</v>
      </c>
    </row>
    <row r="908" spans="1:20" s="10" customFormat="1" ht="324" x14ac:dyDescent="0.55000000000000004">
      <c r="A908" s="5" t="s">
        <v>668</v>
      </c>
      <c r="B908" s="5" t="s">
        <v>670</v>
      </c>
      <c r="C908" s="3">
        <v>1030101</v>
      </c>
      <c r="D908" s="3"/>
      <c r="E908" s="6">
        <v>10528</v>
      </c>
      <c r="F908" s="3" t="s">
        <v>500</v>
      </c>
      <c r="G908" s="6">
        <v>1</v>
      </c>
      <c r="H908" s="3" t="s">
        <v>501</v>
      </c>
      <c r="I908" s="23">
        <v>3000</v>
      </c>
      <c r="J908" s="3" t="s">
        <v>3</v>
      </c>
      <c r="K908" s="3" t="s">
        <v>18</v>
      </c>
      <c r="L908" s="3" t="s">
        <v>907</v>
      </c>
      <c r="M908" s="3"/>
    </row>
    <row r="909" spans="1:20" s="10" customFormat="1" ht="72" x14ac:dyDescent="0.55000000000000004">
      <c r="A909" s="7" t="s">
        <v>665</v>
      </c>
      <c r="B909" s="7" t="s">
        <v>324</v>
      </c>
      <c r="C909" s="8">
        <v>1030102</v>
      </c>
      <c r="D909" s="8"/>
      <c r="E909" s="9">
        <v>10557</v>
      </c>
      <c r="F909" s="8" t="s">
        <v>519</v>
      </c>
      <c r="G909" s="12"/>
      <c r="H909" s="8"/>
      <c r="I909" s="22">
        <v>1000</v>
      </c>
      <c r="J909" s="8"/>
      <c r="K909" s="8"/>
      <c r="L909" s="8" t="s">
        <v>907</v>
      </c>
      <c r="M909" s="8" t="s">
        <v>897</v>
      </c>
    </row>
    <row r="910" spans="1:20" s="10" customFormat="1" ht="72" x14ac:dyDescent="0.55000000000000004">
      <c r="A910" s="5" t="s">
        <v>665</v>
      </c>
      <c r="B910" s="5" t="s">
        <v>324</v>
      </c>
      <c r="C910" s="3">
        <v>1030102</v>
      </c>
      <c r="D910" s="3"/>
      <c r="E910" s="6">
        <v>10557</v>
      </c>
      <c r="F910" s="3" t="s">
        <v>519</v>
      </c>
      <c r="G910" s="6">
        <v>1</v>
      </c>
      <c r="H910" s="3" t="s">
        <v>520</v>
      </c>
      <c r="I910" s="23">
        <v>1000</v>
      </c>
      <c r="J910" s="3" t="s">
        <v>3</v>
      </c>
      <c r="K910" s="3" t="s">
        <v>521</v>
      </c>
      <c r="L910" s="3" t="s">
        <v>907</v>
      </c>
      <c r="M910" s="3"/>
    </row>
    <row r="911" spans="1:20" s="10" customFormat="1" ht="72" x14ac:dyDescent="0.55000000000000004">
      <c r="A911" s="7" t="s">
        <v>665</v>
      </c>
      <c r="B911" s="7" t="s">
        <v>665</v>
      </c>
      <c r="C911" s="8">
        <v>1030202</v>
      </c>
      <c r="D911" s="8">
        <v>1030202004</v>
      </c>
      <c r="E911" s="9">
        <v>10579</v>
      </c>
      <c r="F911" s="8" t="s">
        <v>555</v>
      </c>
      <c r="G911" s="12"/>
      <c r="H911" s="8"/>
      <c r="I911" s="22">
        <v>35000</v>
      </c>
      <c r="J911" s="8"/>
      <c r="K911" s="8"/>
      <c r="L911" s="8" t="s">
        <v>907</v>
      </c>
      <c r="M911" s="8" t="s">
        <v>897</v>
      </c>
    </row>
    <row r="912" spans="1:20" s="10" customFormat="1" ht="72" x14ac:dyDescent="0.55000000000000004">
      <c r="A912" s="5" t="s">
        <v>665</v>
      </c>
      <c r="B912" s="5" t="s">
        <v>665</v>
      </c>
      <c r="C912" s="3">
        <v>1030202</v>
      </c>
      <c r="D912" s="3">
        <v>1030202004</v>
      </c>
      <c r="E912" s="6">
        <v>10579</v>
      </c>
      <c r="F912" s="3" t="s">
        <v>555</v>
      </c>
      <c r="G912" s="6">
        <v>1</v>
      </c>
      <c r="H912" s="3" t="s">
        <v>556</v>
      </c>
      <c r="I912" s="23">
        <v>35000</v>
      </c>
      <c r="J912" s="3" t="s">
        <v>24</v>
      </c>
      <c r="K912" s="3" t="s">
        <v>397</v>
      </c>
      <c r="L912" s="3" t="s">
        <v>907</v>
      </c>
      <c r="M912" s="3"/>
    </row>
    <row r="913" spans="1:13" s="10" customFormat="1" ht="144" x14ac:dyDescent="0.55000000000000004">
      <c r="A913" s="7" t="s">
        <v>665</v>
      </c>
      <c r="B913" s="7" t="s">
        <v>671</v>
      </c>
      <c r="C913" s="8">
        <v>1030211</v>
      </c>
      <c r="D913" s="8"/>
      <c r="E913" s="9">
        <v>10633</v>
      </c>
      <c r="F913" s="8" t="s">
        <v>835</v>
      </c>
      <c r="G913" s="12"/>
      <c r="H913" s="8"/>
      <c r="I913" s="22">
        <v>5000</v>
      </c>
      <c r="J913" s="8"/>
      <c r="K913" s="8"/>
      <c r="L913" s="8" t="s">
        <v>908</v>
      </c>
      <c r="M913" s="8" t="s">
        <v>897</v>
      </c>
    </row>
    <row r="914" spans="1:13" s="10" customFormat="1" ht="144" x14ac:dyDescent="0.55000000000000004">
      <c r="A914" s="5" t="s">
        <v>665</v>
      </c>
      <c r="B914" s="5" t="s">
        <v>671</v>
      </c>
      <c r="C914" s="3">
        <v>1030211</v>
      </c>
      <c r="D914" s="3"/>
      <c r="E914" s="6">
        <v>10633</v>
      </c>
      <c r="F914" s="3" t="s">
        <v>835</v>
      </c>
      <c r="G914" s="6">
        <v>1</v>
      </c>
      <c r="H914" s="3" t="s">
        <v>836</v>
      </c>
      <c r="I914" s="23">
        <v>5000</v>
      </c>
      <c r="J914" s="3" t="s">
        <v>3</v>
      </c>
      <c r="K914" s="3" t="s">
        <v>1</v>
      </c>
      <c r="L914" s="3" t="s">
        <v>908</v>
      </c>
      <c r="M914" s="3"/>
    </row>
    <row r="915" spans="1:13" s="10" customFormat="1" ht="72" x14ac:dyDescent="0.55000000000000004">
      <c r="A915" s="7" t="s">
        <v>665</v>
      </c>
      <c r="B915" s="7" t="s">
        <v>324</v>
      </c>
      <c r="C915" s="8">
        <v>1030202</v>
      </c>
      <c r="D915" s="8"/>
      <c r="E915" s="9">
        <v>10638</v>
      </c>
      <c r="F915" s="8" t="s">
        <v>843</v>
      </c>
      <c r="G915" s="12"/>
      <c r="H915" s="8"/>
      <c r="I915" s="22">
        <v>4000</v>
      </c>
      <c r="J915" s="8"/>
      <c r="K915" s="8"/>
      <c r="L915" s="8" t="s">
        <v>907</v>
      </c>
      <c r="M915" s="8" t="s">
        <v>897</v>
      </c>
    </row>
    <row r="916" spans="1:13" s="10" customFormat="1" ht="72" x14ac:dyDescent="0.55000000000000004">
      <c r="A916" s="5" t="s">
        <v>665</v>
      </c>
      <c r="B916" s="5" t="s">
        <v>324</v>
      </c>
      <c r="C916" s="3">
        <v>1030202</v>
      </c>
      <c r="D916" s="3"/>
      <c r="E916" s="6">
        <v>10638</v>
      </c>
      <c r="F916" s="3" t="s">
        <v>843</v>
      </c>
      <c r="G916" s="6">
        <v>1</v>
      </c>
      <c r="H916" s="3" t="s">
        <v>844</v>
      </c>
      <c r="I916" s="23">
        <v>4000</v>
      </c>
      <c r="J916" s="3" t="s">
        <v>3</v>
      </c>
      <c r="K916" s="3" t="s">
        <v>521</v>
      </c>
      <c r="L916" s="3" t="s">
        <v>907</v>
      </c>
      <c r="M916" s="3"/>
    </row>
    <row r="917" spans="1:13" s="10" customFormat="1" ht="72" x14ac:dyDescent="0.55000000000000004">
      <c r="A917" s="7" t="s">
        <v>665</v>
      </c>
      <c r="B917" s="7" t="s">
        <v>324</v>
      </c>
      <c r="C917" s="8">
        <v>2020105</v>
      </c>
      <c r="D917" s="8"/>
      <c r="E917" s="9">
        <v>20011</v>
      </c>
      <c r="F917" s="8" t="s">
        <v>589</v>
      </c>
      <c r="G917" s="12"/>
      <c r="H917" s="8"/>
      <c r="I917" s="22">
        <v>1000</v>
      </c>
      <c r="J917" s="8"/>
      <c r="K917" s="8"/>
      <c r="L917" s="8" t="s">
        <v>907</v>
      </c>
      <c r="M917" s="8" t="s">
        <v>897</v>
      </c>
    </row>
    <row r="918" spans="1:13" s="10" customFormat="1" ht="72" x14ac:dyDescent="0.55000000000000004">
      <c r="A918" s="5" t="s">
        <v>665</v>
      </c>
      <c r="B918" s="5" t="s">
        <v>324</v>
      </c>
      <c r="C918" s="3">
        <v>2020105</v>
      </c>
      <c r="D918" s="3"/>
      <c r="E918" s="6">
        <v>20011</v>
      </c>
      <c r="F918" s="3" t="s">
        <v>589</v>
      </c>
      <c r="G918" s="6">
        <v>1</v>
      </c>
      <c r="H918" s="3" t="s">
        <v>590</v>
      </c>
      <c r="I918" s="23">
        <v>1000</v>
      </c>
      <c r="J918" s="3" t="s">
        <v>783</v>
      </c>
      <c r="K918" s="3" t="s">
        <v>521</v>
      </c>
      <c r="L918" s="3" t="s">
        <v>907</v>
      </c>
      <c r="M918" s="3"/>
    </row>
    <row r="919" spans="1:13" s="10" customFormat="1" ht="72" x14ac:dyDescent="0.55000000000000004">
      <c r="A919" s="7" t="s">
        <v>665</v>
      </c>
      <c r="B919" s="7" t="s">
        <v>324</v>
      </c>
      <c r="C919" s="8">
        <v>2020105</v>
      </c>
      <c r="D919" s="8"/>
      <c r="E919" s="9">
        <v>20024</v>
      </c>
      <c r="F919" s="8" t="s">
        <v>603</v>
      </c>
      <c r="G919" s="12"/>
      <c r="H919" s="8"/>
      <c r="I919" s="22">
        <v>2000</v>
      </c>
      <c r="J919" s="8"/>
      <c r="K919" s="8"/>
      <c r="L919" s="8" t="s">
        <v>907</v>
      </c>
      <c r="M919" s="8" t="s">
        <v>897</v>
      </c>
    </row>
    <row r="920" spans="1:13" s="10" customFormat="1" ht="108" x14ac:dyDescent="0.55000000000000004">
      <c r="A920" s="5" t="s">
        <v>665</v>
      </c>
      <c r="B920" s="5" t="s">
        <v>324</v>
      </c>
      <c r="C920" s="3">
        <v>2020105</v>
      </c>
      <c r="D920" s="3"/>
      <c r="E920" s="6">
        <v>20024</v>
      </c>
      <c r="F920" s="3" t="s">
        <v>603</v>
      </c>
      <c r="G920" s="6">
        <v>1</v>
      </c>
      <c r="H920" s="3" t="s">
        <v>604</v>
      </c>
      <c r="I920" s="23">
        <v>2000</v>
      </c>
      <c r="J920" s="3" t="s">
        <v>783</v>
      </c>
      <c r="K920" s="3" t="s">
        <v>521</v>
      </c>
      <c r="L920" s="3" t="s">
        <v>907</v>
      </c>
      <c r="M920" s="3"/>
    </row>
    <row r="921" spans="1:13" s="10" customFormat="1" ht="72" x14ac:dyDescent="0.55000000000000004">
      <c r="A921" s="7" t="s">
        <v>665</v>
      </c>
      <c r="B921" s="7" t="s">
        <v>324</v>
      </c>
      <c r="C921" s="8">
        <v>2020105</v>
      </c>
      <c r="D921" s="8"/>
      <c r="E921" s="9">
        <v>20029</v>
      </c>
      <c r="F921" s="8" t="s">
        <v>607</v>
      </c>
      <c r="G921" s="12"/>
      <c r="H921" s="8"/>
      <c r="I921" s="22">
        <v>1000</v>
      </c>
      <c r="J921" s="8"/>
      <c r="K921" s="8"/>
      <c r="L921" s="8" t="s">
        <v>907</v>
      </c>
      <c r="M921" s="8" t="s">
        <v>897</v>
      </c>
    </row>
    <row r="922" spans="1:13" s="10" customFormat="1" ht="108" x14ac:dyDescent="0.55000000000000004">
      <c r="A922" s="5" t="s">
        <v>665</v>
      </c>
      <c r="B922" s="5" t="s">
        <v>324</v>
      </c>
      <c r="C922" s="3">
        <v>2020105</v>
      </c>
      <c r="D922" s="3"/>
      <c r="E922" s="6">
        <v>20029</v>
      </c>
      <c r="F922" s="3" t="s">
        <v>607</v>
      </c>
      <c r="G922" s="6">
        <v>1</v>
      </c>
      <c r="H922" s="3" t="s">
        <v>608</v>
      </c>
      <c r="I922" s="23">
        <v>1000</v>
      </c>
      <c r="J922" s="3" t="s">
        <v>783</v>
      </c>
      <c r="K922" s="3" t="s">
        <v>521</v>
      </c>
      <c r="L922" s="3" t="s">
        <v>907</v>
      </c>
      <c r="M922" s="3"/>
    </row>
    <row r="923" spans="1:13" s="10" customFormat="1" ht="72" x14ac:dyDescent="0.55000000000000004">
      <c r="A923" s="7" t="s">
        <v>665</v>
      </c>
      <c r="B923" s="7" t="s">
        <v>324</v>
      </c>
      <c r="C923" s="8">
        <v>2020103</v>
      </c>
      <c r="D923" s="8"/>
      <c r="E923" s="9">
        <v>20037</v>
      </c>
      <c r="F923" s="8" t="s">
        <v>611</v>
      </c>
      <c r="G923" s="12"/>
      <c r="H923" s="8"/>
      <c r="I923" s="22">
        <v>1000</v>
      </c>
      <c r="J923" s="8"/>
      <c r="K923" s="8"/>
      <c r="L923" s="8" t="s">
        <v>907</v>
      </c>
      <c r="M923" s="8" t="s">
        <v>897</v>
      </c>
    </row>
    <row r="924" spans="1:13" s="10" customFormat="1" ht="108" x14ac:dyDescent="0.55000000000000004">
      <c r="A924" s="5" t="s">
        <v>665</v>
      </c>
      <c r="B924" s="5" t="s">
        <v>324</v>
      </c>
      <c r="C924" s="3">
        <v>2020103</v>
      </c>
      <c r="D924" s="3"/>
      <c r="E924" s="6">
        <v>20037</v>
      </c>
      <c r="F924" s="3" t="s">
        <v>611</v>
      </c>
      <c r="G924" s="6">
        <v>1</v>
      </c>
      <c r="H924" s="3" t="s">
        <v>612</v>
      </c>
      <c r="I924" s="23">
        <v>1000</v>
      </c>
      <c r="J924" s="3" t="s">
        <v>783</v>
      </c>
      <c r="K924" s="3" t="s">
        <v>521</v>
      </c>
      <c r="L924" s="3" t="s">
        <v>907</v>
      </c>
      <c r="M924" s="3"/>
    </row>
    <row r="925" spans="1:13" s="10" customFormat="1" ht="72" x14ac:dyDescent="0.55000000000000004">
      <c r="A925" s="7" t="s">
        <v>872</v>
      </c>
      <c r="B925" s="7" t="s">
        <v>665</v>
      </c>
      <c r="C925" s="8">
        <v>7019903</v>
      </c>
      <c r="D925" s="8">
        <v>7019903001</v>
      </c>
      <c r="E925" s="9">
        <v>70032</v>
      </c>
      <c r="F925" s="8" t="s">
        <v>642</v>
      </c>
      <c r="G925" s="12"/>
      <c r="H925" s="8"/>
      <c r="I925" s="22">
        <v>1000</v>
      </c>
      <c r="J925" s="8"/>
      <c r="K925" s="8"/>
      <c r="L925" s="8" t="s">
        <v>907</v>
      </c>
      <c r="M925" s="8" t="s">
        <v>897</v>
      </c>
    </row>
    <row r="926" spans="1:13" s="10" customFormat="1" ht="72" x14ac:dyDescent="0.55000000000000004">
      <c r="A926" s="5" t="s">
        <v>872</v>
      </c>
      <c r="B926" s="5" t="s">
        <v>665</v>
      </c>
      <c r="C926" s="3">
        <v>7019903</v>
      </c>
      <c r="D926" s="3">
        <v>7019903001</v>
      </c>
      <c r="E926" s="6">
        <v>70032</v>
      </c>
      <c r="F926" s="3" t="s">
        <v>642</v>
      </c>
      <c r="G926" s="6">
        <v>1</v>
      </c>
      <c r="H926" s="3" t="s">
        <v>643</v>
      </c>
      <c r="I926" s="23">
        <v>1000</v>
      </c>
      <c r="J926" s="3" t="s">
        <v>3</v>
      </c>
      <c r="K926" s="3" t="s">
        <v>397</v>
      </c>
      <c r="L926" s="3" t="s">
        <v>907</v>
      </c>
      <c r="M926" s="3"/>
    </row>
    <row r="927" spans="1:13" s="10" customFormat="1" x14ac:dyDescent="0.55000000000000004">
      <c r="A927" s="7" t="s">
        <v>665</v>
      </c>
      <c r="B927" s="7" t="s">
        <v>665</v>
      </c>
      <c r="C927" s="8">
        <v>1030201</v>
      </c>
      <c r="D927" s="8">
        <v>1030201002</v>
      </c>
      <c r="E927" s="9">
        <v>10188</v>
      </c>
      <c r="F927" s="8" t="s">
        <v>205</v>
      </c>
      <c r="G927" s="12"/>
      <c r="H927" s="8"/>
      <c r="I927" s="22">
        <v>15000</v>
      </c>
      <c r="J927" s="8"/>
      <c r="K927" s="8"/>
      <c r="L927" s="8" t="s">
        <v>915</v>
      </c>
      <c r="M927" s="8" t="s">
        <v>897</v>
      </c>
    </row>
    <row r="928" spans="1:13" s="10" customFormat="1" ht="72" x14ac:dyDescent="0.55000000000000004">
      <c r="A928" s="5" t="s">
        <v>665</v>
      </c>
      <c r="B928" s="5" t="s">
        <v>665</v>
      </c>
      <c r="C928" s="3">
        <v>1030201</v>
      </c>
      <c r="D928" s="3">
        <v>1030201002</v>
      </c>
      <c r="E928" s="6">
        <v>10188</v>
      </c>
      <c r="F928" s="3" t="s">
        <v>205</v>
      </c>
      <c r="G928" s="6">
        <v>1</v>
      </c>
      <c r="H928" s="3" t="s">
        <v>206</v>
      </c>
      <c r="I928" s="23">
        <v>15000</v>
      </c>
      <c r="J928" s="21" t="s">
        <v>707</v>
      </c>
      <c r="K928" s="3" t="s">
        <v>207</v>
      </c>
      <c r="L928" s="3" t="s">
        <v>915</v>
      </c>
      <c r="M928" s="3"/>
    </row>
    <row r="929" spans="1:13" s="10" customFormat="1" ht="72" x14ac:dyDescent="0.55000000000000004">
      <c r="A929" s="7" t="s">
        <v>665</v>
      </c>
      <c r="B929" s="7" t="s">
        <v>670</v>
      </c>
      <c r="C929" s="8">
        <v>1030213</v>
      </c>
      <c r="D929" s="8"/>
      <c r="E929" s="9">
        <v>10554</v>
      </c>
      <c r="F929" s="8" t="s">
        <v>515</v>
      </c>
      <c r="G929" s="12"/>
      <c r="H929" s="8"/>
      <c r="I929" s="22">
        <v>24590</v>
      </c>
      <c r="J929" s="8"/>
      <c r="K929" s="8"/>
      <c r="L929" s="8" t="s">
        <v>915</v>
      </c>
      <c r="M929" s="8" t="s">
        <v>897</v>
      </c>
    </row>
    <row r="930" spans="1:13" s="10" customFormat="1" ht="72" x14ac:dyDescent="0.55000000000000004">
      <c r="A930" s="5" t="s">
        <v>665</v>
      </c>
      <c r="B930" s="5" t="s">
        <v>670</v>
      </c>
      <c r="C930" s="3">
        <v>1030213</v>
      </c>
      <c r="D930" s="3"/>
      <c r="E930" s="6">
        <v>10554</v>
      </c>
      <c r="F930" s="3" t="s">
        <v>515</v>
      </c>
      <c r="G930" s="6">
        <v>1</v>
      </c>
      <c r="H930" s="3" t="s">
        <v>516</v>
      </c>
      <c r="I930" s="23">
        <v>24590</v>
      </c>
      <c r="J930" s="3" t="s">
        <v>421</v>
      </c>
      <c r="K930" s="3" t="s">
        <v>517</v>
      </c>
      <c r="L930" s="3" t="s">
        <v>915</v>
      </c>
      <c r="M930" s="3"/>
    </row>
    <row r="931" spans="1:13" s="10" customFormat="1" ht="72" x14ac:dyDescent="0.55000000000000004">
      <c r="A931" s="7" t="s">
        <v>665</v>
      </c>
      <c r="B931" s="7" t="s">
        <v>665</v>
      </c>
      <c r="C931" s="8">
        <v>1030202</v>
      </c>
      <c r="D931" s="8">
        <v>1030202005</v>
      </c>
      <c r="E931" s="9">
        <v>10053</v>
      </c>
      <c r="F931" s="8" t="s">
        <v>45</v>
      </c>
      <c r="G931" s="12"/>
      <c r="H931" s="8"/>
      <c r="I931" s="22">
        <v>5000</v>
      </c>
      <c r="J931" s="8"/>
      <c r="K931" s="8"/>
      <c r="L931" s="8" t="s">
        <v>914</v>
      </c>
      <c r="M931" s="8" t="s">
        <v>897</v>
      </c>
    </row>
    <row r="932" spans="1:13" s="10" customFormat="1" ht="144" x14ac:dyDescent="0.55000000000000004">
      <c r="A932" s="5" t="s">
        <v>665</v>
      </c>
      <c r="B932" s="5" t="s">
        <v>665</v>
      </c>
      <c r="C932" s="3">
        <v>1030202</v>
      </c>
      <c r="D932" s="3">
        <v>1030202005</v>
      </c>
      <c r="E932" s="6">
        <v>10053</v>
      </c>
      <c r="F932" s="3" t="s">
        <v>45</v>
      </c>
      <c r="G932" s="6">
        <v>1</v>
      </c>
      <c r="H932" s="3" t="s">
        <v>46</v>
      </c>
      <c r="I932" s="23">
        <v>5000</v>
      </c>
      <c r="J932" s="3" t="s">
        <v>3</v>
      </c>
      <c r="K932" s="3" t="s">
        <v>47</v>
      </c>
      <c r="L932" s="3" t="s">
        <v>914</v>
      </c>
      <c r="M932" s="3"/>
    </row>
    <row r="933" spans="1:13" s="10" customFormat="1" ht="72" x14ac:dyDescent="0.55000000000000004">
      <c r="A933" s="7" t="s">
        <v>665</v>
      </c>
      <c r="B933" s="7" t="s">
        <v>665</v>
      </c>
      <c r="C933" s="8">
        <v>1030102</v>
      </c>
      <c r="D933" s="8">
        <v>1030102999</v>
      </c>
      <c r="E933" s="9">
        <v>10054</v>
      </c>
      <c r="F933" s="8" t="s">
        <v>48</v>
      </c>
      <c r="G933" s="12"/>
      <c r="H933" s="8"/>
      <c r="I933" s="22">
        <v>500</v>
      </c>
      <c r="J933" s="8"/>
      <c r="K933" s="8"/>
      <c r="L933" s="8" t="s">
        <v>914</v>
      </c>
      <c r="M933" s="8" t="s">
        <v>897</v>
      </c>
    </row>
    <row r="934" spans="1:13" s="10" customFormat="1" ht="72" x14ac:dyDescent="0.55000000000000004">
      <c r="A934" s="5" t="s">
        <v>665</v>
      </c>
      <c r="B934" s="5" t="s">
        <v>665</v>
      </c>
      <c r="C934" s="3">
        <v>1030102</v>
      </c>
      <c r="D934" s="3">
        <v>1030102999</v>
      </c>
      <c r="E934" s="6">
        <v>10054</v>
      </c>
      <c r="F934" s="3" t="s">
        <v>48</v>
      </c>
      <c r="G934" s="6">
        <v>1</v>
      </c>
      <c r="H934" s="3" t="s">
        <v>49</v>
      </c>
      <c r="I934" s="23">
        <v>500</v>
      </c>
      <c r="J934" s="3" t="s">
        <v>3</v>
      </c>
      <c r="K934" s="3" t="s">
        <v>47</v>
      </c>
      <c r="L934" s="3" t="s">
        <v>914</v>
      </c>
      <c r="M934" s="3"/>
    </row>
    <row r="935" spans="1:13" s="10" customFormat="1" ht="108" x14ac:dyDescent="0.55000000000000004">
      <c r="A935" s="7" t="s">
        <v>665</v>
      </c>
      <c r="B935" s="7" t="s">
        <v>665</v>
      </c>
      <c r="C935" s="8">
        <v>1030211</v>
      </c>
      <c r="D935" s="8">
        <v>1030211999</v>
      </c>
      <c r="E935" s="9">
        <v>10055</v>
      </c>
      <c r="F935" s="8" t="s">
        <v>50</v>
      </c>
      <c r="G935" s="12"/>
      <c r="H935" s="8"/>
      <c r="I935" s="22">
        <v>500</v>
      </c>
      <c r="J935" s="8"/>
      <c r="K935" s="8"/>
      <c r="L935" s="8" t="s">
        <v>914</v>
      </c>
      <c r="M935" s="8" t="s">
        <v>897</v>
      </c>
    </row>
    <row r="936" spans="1:13" s="10" customFormat="1" ht="144" x14ac:dyDescent="0.55000000000000004">
      <c r="A936" s="5" t="s">
        <v>665</v>
      </c>
      <c r="B936" s="5" t="s">
        <v>665</v>
      </c>
      <c r="C936" s="3">
        <v>1030211</v>
      </c>
      <c r="D936" s="3">
        <v>1030211999</v>
      </c>
      <c r="E936" s="6">
        <v>10055</v>
      </c>
      <c r="F936" s="3" t="s">
        <v>50</v>
      </c>
      <c r="G936" s="6">
        <v>1</v>
      </c>
      <c r="H936" s="3" t="s">
        <v>51</v>
      </c>
      <c r="I936" s="23">
        <v>500</v>
      </c>
      <c r="J936" s="3" t="s">
        <v>3</v>
      </c>
      <c r="K936" s="3" t="s">
        <v>47</v>
      </c>
      <c r="L936" s="3" t="s">
        <v>914</v>
      </c>
      <c r="M936" s="3"/>
    </row>
    <row r="937" spans="1:13" s="10" customFormat="1" ht="108" x14ac:dyDescent="0.55000000000000004">
      <c r="A937" s="7" t="s">
        <v>665</v>
      </c>
      <c r="B937" s="7" t="s">
        <v>665</v>
      </c>
      <c r="C937" s="8">
        <v>1030102</v>
      </c>
      <c r="D937" s="8">
        <v>1030102009</v>
      </c>
      <c r="E937" s="9">
        <v>10085</v>
      </c>
      <c r="F937" s="8" t="s">
        <v>90</v>
      </c>
      <c r="G937" s="12"/>
      <c r="H937" s="8"/>
      <c r="I937" s="22">
        <v>2500</v>
      </c>
      <c r="J937" s="8"/>
      <c r="K937" s="8"/>
      <c r="L937" s="8" t="s">
        <v>914</v>
      </c>
      <c r="M937" s="8" t="s">
        <v>897</v>
      </c>
    </row>
    <row r="938" spans="1:13" s="10" customFormat="1" ht="108" x14ac:dyDescent="0.55000000000000004">
      <c r="A938" s="5" t="s">
        <v>665</v>
      </c>
      <c r="B938" s="5" t="s">
        <v>665</v>
      </c>
      <c r="C938" s="3">
        <v>1030102</v>
      </c>
      <c r="D938" s="3">
        <v>1030102009</v>
      </c>
      <c r="E938" s="6">
        <v>10085</v>
      </c>
      <c r="F938" s="3" t="s">
        <v>90</v>
      </c>
      <c r="G938" s="6">
        <v>1</v>
      </c>
      <c r="H938" s="3" t="s">
        <v>91</v>
      </c>
      <c r="I938" s="23">
        <v>2500</v>
      </c>
      <c r="J938" s="3" t="s">
        <v>3</v>
      </c>
      <c r="K938" s="3" t="s">
        <v>92</v>
      </c>
      <c r="L938" s="3" t="s">
        <v>914</v>
      </c>
      <c r="M938" s="3"/>
    </row>
    <row r="939" spans="1:13" s="10" customFormat="1" ht="108" x14ac:dyDescent="0.55000000000000004">
      <c r="A939" s="7" t="s">
        <v>665</v>
      </c>
      <c r="B939" s="7" t="s">
        <v>665</v>
      </c>
      <c r="C939" s="8">
        <v>1030299</v>
      </c>
      <c r="D939" s="8">
        <v>1030299011</v>
      </c>
      <c r="E939" s="9">
        <v>10086</v>
      </c>
      <c r="F939" s="8" t="s">
        <v>93</v>
      </c>
      <c r="G939" s="12"/>
      <c r="H939" s="8"/>
      <c r="I939" s="22">
        <v>12500</v>
      </c>
      <c r="J939" s="8"/>
      <c r="K939" s="8"/>
      <c r="L939" s="8" t="s">
        <v>914</v>
      </c>
      <c r="M939" s="8" t="s">
        <v>897</v>
      </c>
    </row>
    <row r="940" spans="1:13" s="10" customFormat="1" ht="108" x14ac:dyDescent="0.55000000000000004">
      <c r="A940" s="5" t="s">
        <v>665</v>
      </c>
      <c r="B940" s="5" t="s">
        <v>665</v>
      </c>
      <c r="C940" s="3">
        <v>1030299</v>
      </c>
      <c r="D940" s="3">
        <v>1030299011</v>
      </c>
      <c r="E940" s="6">
        <v>10086</v>
      </c>
      <c r="F940" s="3" t="s">
        <v>93</v>
      </c>
      <c r="G940" s="6">
        <v>1</v>
      </c>
      <c r="H940" s="3" t="s">
        <v>94</v>
      </c>
      <c r="I940" s="23">
        <v>12500</v>
      </c>
      <c r="J940" s="3" t="s">
        <v>3</v>
      </c>
      <c r="K940" s="3" t="s">
        <v>92</v>
      </c>
      <c r="L940" s="3" t="s">
        <v>914</v>
      </c>
      <c r="M940" s="3"/>
    </row>
    <row r="941" spans="1:13" s="10" customFormat="1" x14ac:dyDescent="0.55000000000000004">
      <c r="G941" s="13"/>
      <c r="I941" s="11"/>
    </row>
    <row r="942" spans="1:13" s="10" customFormat="1" x14ac:dyDescent="0.55000000000000004">
      <c r="G942" s="13"/>
      <c r="I942" s="11"/>
    </row>
    <row r="943" spans="1:13" s="10" customFormat="1" x14ac:dyDescent="0.55000000000000004">
      <c r="G943" s="13"/>
      <c r="I943" s="11"/>
    </row>
    <row r="944" spans="1:13" s="10" customFormat="1" x14ac:dyDescent="0.55000000000000004">
      <c r="G944" s="13"/>
      <c r="I944" s="11"/>
    </row>
    <row r="945" spans="7:9" s="10" customFormat="1" x14ac:dyDescent="0.55000000000000004">
      <c r="G945" s="13"/>
      <c r="I945" s="11"/>
    </row>
    <row r="946" spans="7:9" s="10" customFormat="1" x14ac:dyDescent="0.55000000000000004">
      <c r="G946" s="13"/>
      <c r="I946" s="11"/>
    </row>
    <row r="947" spans="7:9" s="10" customFormat="1" x14ac:dyDescent="0.55000000000000004">
      <c r="G947" s="13"/>
      <c r="I947" s="11"/>
    </row>
    <row r="948" spans="7:9" s="10" customFormat="1" x14ac:dyDescent="0.55000000000000004">
      <c r="G948" s="13"/>
      <c r="I948" s="11"/>
    </row>
    <row r="949" spans="7:9" s="10" customFormat="1" x14ac:dyDescent="0.55000000000000004">
      <c r="G949" s="13"/>
      <c r="I949" s="11"/>
    </row>
    <row r="950" spans="7:9" s="10" customFormat="1" x14ac:dyDescent="0.55000000000000004">
      <c r="G950" s="13"/>
      <c r="I950" s="11"/>
    </row>
    <row r="951" spans="7:9" s="10" customFormat="1" x14ac:dyDescent="0.55000000000000004">
      <c r="G951" s="13"/>
      <c r="I951" s="11"/>
    </row>
    <row r="952" spans="7:9" s="10" customFormat="1" x14ac:dyDescent="0.55000000000000004">
      <c r="G952" s="13"/>
      <c r="I952" s="11"/>
    </row>
    <row r="953" spans="7:9" s="10" customFormat="1" x14ac:dyDescent="0.55000000000000004">
      <c r="G953" s="13"/>
      <c r="I953" s="11"/>
    </row>
    <row r="954" spans="7:9" s="10" customFormat="1" x14ac:dyDescent="0.55000000000000004">
      <c r="G954" s="13"/>
      <c r="I954" s="11"/>
    </row>
    <row r="955" spans="7:9" s="10" customFormat="1" x14ac:dyDescent="0.55000000000000004">
      <c r="G955" s="13"/>
      <c r="I955" s="11"/>
    </row>
    <row r="956" spans="7:9" s="10" customFormat="1" x14ac:dyDescent="0.55000000000000004">
      <c r="G956" s="13"/>
      <c r="I956" s="11"/>
    </row>
    <row r="957" spans="7:9" s="10" customFormat="1" x14ac:dyDescent="0.55000000000000004">
      <c r="G957" s="13"/>
      <c r="I957" s="11"/>
    </row>
    <row r="958" spans="7:9" s="10" customFormat="1" x14ac:dyDescent="0.55000000000000004">
      <c r="G958" s="13"/>
      <c r="I958" s="11"/>
    </row>
    <row r="959" spans="7:9" s="10" customFormat="1" x14ac:dyDescent="0.55000000000000004">
      <c r="G959" s="13"/>
      <c r="I959" s="11"/>
    </row>
    <row r="960" spans="7:9" s="10" customFormat="1" x14ac:dyDescent="0.55000000000000004">
      <c r="G960" s="13"/>
      <c r="I960" s="11"/>
    </row>
    <row r="961" spans="7:9" s="10" customFormat="1" x14ac:dyDescent="0.55000000000000004">
      <c r="G961" s="13"/>
      <c r="I961" s="11"/>
    </row>
    <row r="962" spans="7:9" s="10" customFormat="1" x14ac:dyDescent="0.55000000000000004">
      <c r="G962" s="13"/>
      <c r="I962" s="11"/>
    </row>
    <row r="963" spans="7:9" s="10" customFormat="1" x14ac:dyDescent="0.55000000000000004">
      <c r="G963" s="13"/>
      <c r="I963" s="11"/>
    </row>
    <row r="964" spans="7:9" s="10" customFormat="1" x14ac:dyDescent="0.55000000000000004">
      <c r="G964" s="13"/>
      <c r="I964" s="11"/>
    </row>
    <row r="965" spans="7:9" s="10" customFormat="1" x14ac:dyDescent="0.55000000000000004">
      <c r="G965" s="13"/>
      <c r="I965" s="11"/>
    </row>
    <row r="966" spans="7:9" s="10" customFormat="1" x14ac:dyDescent="0.55000000000000004">
      <c r="G966" s="13"/>
      <c r="I966" s="11"/>
    </row>
    <row r="967" spans="7:9" s="10" customFormat="1" x14ac:dyDescent="0.55000000000000004">
      <c r="G967" s="13"/>
      <c r="I967" s="11"/>
    </row>
    <row r="968" spans="7:9" s="10" customFormat="1" x14ac:dyDescent="0.55000000000000004">
      <c r="G968" s="13"/>
      <c r="I968" s="11"/>
    </row>
    <row r="969" spans="7:9" s="10" customFormat="1" x14ac:dyDescent="0.55000000000000004">
      <c r="G969" s="13"/>
      <c r="I969" s="11"/>
    </row>
    <row r="970" spans="7:9" s="10" customFormat="1" x14ac:dyDescent="0.55000000000000004">
      <c r="G970" s="13"/>
      <c r="I970" s="11"/>
    </row>
    <row r="971" spans="7:9" s="10" customFormat="1" x14ac:dyDescent="0.55000000000000004">
      <c r="G971" s="13"/>
      <c r="I971" s="11"/>
    </row>
    <row r="972" spans="7:9" s="10" customFormat="1" x14ac:dyDescent="0.55000000000000004">
      <c r="G972" s="13"/>
      <c r="I972" s="11"/>
    </row>
  </sheetData>
  <autoFilter ref="A1:O940" xr:uid="{00000000-0009-0000-0000-000000000000}"/>
  <sortState xmlns:xlrd2="http://schemas.microsoft.com/office/spreadsheetml/2017/richdata2" ref="A2:X994">
    <sortCondition ref="E1"/>
  </sortState>
  <printOptions horizontalCentered="1"/>
  <pageMargins left="0.35433070866141736" right="0.35433070866141736" top="0.78740157480314965" bottom="0.39370078740157483" header="0.51181102362204722" footer="0.51181102362204722"/>
  <pageSetup paperSize="8" scale="23" firstPageNumber="0" fitToWidth="8" fitToHeight="8" orientation="landscape" r:id="rId1"/>
  <headerFooter alignWithMargins="0">
    <oddHeader>&amp;R&amp;30Allegato N   - Spesa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A5104-E2CF-4A05-A8C1-4AC41761F74E}">
  <sheetPr>
    <tabColor rgb="FF92D050"/>
    <pageSetUpPr fitToPage="1"/>
  </sheetPr>
  <dimension ref="A1:J166"/>
  <sheetViews>
    <sheetView zoomScale="30" zoomScaleNormal="30" workbookViewId="0">
      <pane ySplit="765" activePane="bottomLeft"/>
      <selection activeCell="G1" sqref="G1:G65536"/>
      <selection pane="bottomLeft" activeCell="D7" sqref="D7"/>
    </sheetView>
  </sheetViews>
  <sheetFormatPr defaultRowHeight="12.75" x14ac:dyDescent="0.2"/>
  <cols>
    <col min="1" max="1" width="35.85546875" customWidth="1"/>
    <col min="2" max="2" width="29.5703125" customWidth="1"/>
    <col min="3" max="3" width="31.5703125" customWidth="1"/>
    <col min="4" max="4" width="153.42578125" customWidth="1"/>
    <col min="5" max="5" width="38" customWidth="1"/>
    <col min="6" max="6" width="85.85546875" customWidth="1"/>
    <col min="7" max="7" width="43.85546875" style="48" customWidth="1"/>
    <col min="8" max="8" width="48.7109375" customWidth="1"/>
    <col min="9" max="9" width="36.28515625" customWidth="1"/>
    <col min="10" max="10" width="83.7109375" customWidth="1"/>
    <col min="257" max="257" width="35.85546875" customWidth="1"/>
    <col min="258" max="258" width="29.5703125" customWidth="1"/>
    <col min="259" max="259" width="31.5703125" customWidth="1"/>
    <col min="260" max="260" width="153.42578125" customWidth="1"/>
    <col min="261" max="261" width="38" customWidth="1"/>
    <col min="262" max="262" width="85.85546875" customWidth="1"/>
    <col min="263" max="263" width="43.85546875" customWidth="1"/>
    <col min="264" max="264" width="48.7109375" customWidth="1"/>
    <col min="265" max="265" width="36.28515625" customWidth="1"/>
    <col min="266" max="266" width="83.7109375" customWidth="1"/>
    <col min="513" max="513" width="35.85546875" customWidth="1"/>
    <col min="514" max="514" width="29.5703125" customWidth="1"/>
    <col min="515" max="515" width="31.5703125" customWidth="1"/>
    <col min="516" max="516" width="153.42578125" customWidth="1"/>
    <col min="517" max="517" width="38" customWidth="1"/>
    <col min="518" max="518" width="85.85546875" customWidth="1"/>
    <col min="519" max="519" width="43.85546875" customWidth="1"/>
    <col min="520" max="520" width="48.7109375" customWidth="1"/>
    <col min="521" max="521" width="36.28515625" customWidth="1"/>
    <col min="522" max="522" width="83.7109375" customWidth="1"/>
    <col min="769" max="769" width="35.85546875" customWidth="1"/>
    <col min="770" max="770" width="29.5703125" customWidth="1"/>
    <col min="771" max="771" width="31.5703125" customWidth="1"/>
    <col min="772" max="772" width="153.42578125" customWidth="1"/>
    <col min="773" max="773" width="38" customWidth="1"/>
    <col min="774" max="774" width="85.85546875" customWidth="1"/>
    <col min="775" max="775" width="43.85546875" customWidth="1"/>
    <col min="776" max="776" width="48.7109375" customWidth="1"/>
    <col min="777" max="777" width="36.28515625" customWidth="1"/>
    <col min="778" max="778" width="83.7109375" customWidth="1"/>
    <col min="1025" max="1025" width="35.85546875" customWidth="1"/>
    <col min="1026" max="1026" width="29.5703125" customWidth="1"/>
    <col min="1027" max="1027" width="31.5703125" customWidth="1"/>
    <col min="1028" max="1028" width="153.42578125" customWidth="1"/>
    <col min="1029" max="1029" width="38" customWidth="1"/>
    <col min="1030" max="1030" width="85.85546875" customWidth="1"/>
    <col min="1031" max="1031" width="43.85546875" customWidth="1"/>
    <col min="1032" max="1032" width="48.7109375" customWidth="1"/>
    <col min="1033" max="1033" width="36.28515625" customWidth="1"/>
    <col min="1034" max="1034" width="83.7109375" customWidth="1"/>
    <col min="1281" max="1281" width="35.85546875" customWidth="1"/>
    <col min="1282" max="1282" width="29.5703125" customWidth="1"/>
    <col min="1283" max="1283" width="31.5703125" customWidth="1"/>
    <col min="1284" max="1284" width="153.42578125" customWidth="1"/>
    <col min="1285" max="1285" width="38" customWidth="1"/>
    <col min="1286" max="1286" width="85.85546875" customWidth="1"/>
    <col min="1287" max="1287" width="43.85546875" customWidth="1"/>
    <col min="1288" max="1288" width="48.7109375" customWidth="1"/>
    <col min="1289" max="1289" width="36.28515625" customWidth="1"/>
    <col min="1290" max="1290" width="83.7109375" customWidth="1"/>
    <col min="1537" max="1537" width="35.85546875" customWidth="1"/>
    <col min="1538" max="1538" width="29.5703125" customWidth="1"/>
    <col min="1539" max="1539" width="31.5703125" customWidth="1"/>
    <col min="1540" max="1540" width="153.42578125" customWidth="1"/>
    <col min="1541" max="1541" width="38" customWidth="1"/>
    <col min="1542" max="1542" width="85.85546875" customWidth="1"/>
    <col min="1543" max="1543" width="43.85546875" customWidth="1"/>
    <col min="1544" max="1544" width="48.7109375" customWidth="1"/>
    <col min="1545" max="1545" width="36.28515625" customWidth="1"/>
    <col min="1546" max="1546" width="83.7109375" customWidth="1"/>
    <col min="1793" max="1793" width="35.85546875" customWidth="1"/>
    <col min="1794" max="1794" width="29.5703125" customWidth="1"/>
    <col min="1795" max="1795" width="31.5703125" customWidth="1"/>
    <col min="1796" max="1796" width="153.42578125" customWidth="1"/>
    <col min="1797" max="1797" width="38" customWidth="1"/>
    <col min="1798" max="1798" width="85.85546875" customWidth="1"/>
    <col min="1799" max="1799" width="43.85546875" customWidth="1"/>
    <col min="1800" max="1800" width="48.7109375" customWidth="1"/>
    <col min="1801" max="1801" width="36.28515625" customWidth="1"/>
    <col min="1802" max="1802" width="83.7109375" customWidth="1"/>
    <col min="2049" max="2049" width="35.85546875" customWidth="1"/>
    <col min="2050" max="2050" width="29.5703125" customWidth="1"/>
    <col min="2051" max="2051" width="31.5703125" customWidth="1"/>
    <col min="2052" max="2052" width="153.42578125" customWidth="1"/>
    <col min="2053" max="2053" width="38" customWidth="1"/>
    <col min="2054" max="2054" width="85.85546875" customWidth="1"/>
    <col min="2055" max="2055" width="43.85546875" customWidth="1"/>
    <col min="2056" max="2056" width="48.7109375" customWidth="1"/>
    <col min="2057" max="2057" width="36.28515625" customWidth="1"/>
    <col min="2058" max="2058" width="83.7109375" customWidth="1"/>
    <col min="2305" max="2305" width="35.85546875" customWidth="1"/>
    <col min="2306" max="2306" width="29.5703125" customWidth="1"/>
    <col min="2307" max="2307" width="31.5703125" customWidth="1"/>
    <col min="2308" max="2308" width="153.42578125" customWidth="1"/>
    <col min="2309" max="2309" width="38" customWidth="1"/>
    <col min="2310" max="2310" width="85.85546875" customWidth="1"/>
    <col min="2311" max="2311" width="43.85546875" customWidth="1"/>
    <col min="2312" max="2312" width="48.7109375" customWidth="1"/>
    <col min="2313" max="2313" width="36.28515625" customWidth="1"/>
    <col min="2314" max="2314" width="83.7109375" customWidth="1"/>
    <col min="2561" max="2561" width="35.85546875" customWidth="1"/>
    <col min="2562" max="2562" width="29.5703125" customWidth="1"/>
    <col min="2563" max="2563" width="31.5703125" customWidth="1"/>
    <col min="2564" max="2564" width="153.42578125" customWidth="1"/>
    <col min="2565" max="2565" width="38" customWidth="1"/>
    <col min="2566" max="2566" width="85.85546875" customWidth="1"/>
    <col min="2567" max="2567" width="43.85546875" customWidth="1"/>
    <col min="2568" max="2568" width="48.7109375" customWidth="1"/>
    <col min="2569" max="2569" width="36.28515625" customWidth="1"/>
    <col min="2570" max="2570" width="83.7109375" customWidth="1"/>
    <col min="2817" max="2817" width="35.85546875" customWidth="1"/>
    <col min="2818" max="2818" width="29.5703125" customWidth="1"/>
    <col min="2819" max="2819" width="31.5703125" customWidth="1"/>
    <col min="2820" max="2820" width="153.42578125" customWidth="1"/>
    <col min="2821" max="2821" width="38" customWidth="1"/>
    <col min="2822" max="2822" width="85.85546875" customWidth="1"/>
    <col min="2823" max="2823" width="43.85546875" customWidth="1"/>
    <col min="2824" max="2824" width="48.7109375" customWidth="1"/>
    <col min="2825" max="2825" width="36.28515625" customWidth="1"/>
    <col min="2826" max="2826" width="83.7109375" customWidth="1"/>
    <col min="3073" max="3073" width="35.85546875" customWidth="1"/>
    <col min="3074" max="3074" width="29.5703125" customWidth="1"/>
    <col min="3075" max="3075" width="31.5703125" customWidth="1"/>
    <col min="3076" max="3076" width="153.42578125" customWidth="1"/>
    <col min="3077" max="3077" width="38" customWidth="1"/>
    <col min="3078" max="3078" width="85.85546875" customWidth="1"/>
    <col min="3079" max="3079" width="43.85546875" customWidth="1"/>
    <col min="3080" max="3080" width="48.7109375" customWidth="1"/>
    <col min="3081" max="3081" width="36.28515625" customWidth="1"/>
    <col min="3082" max="3082" width="83.7109375" customWidth="1"/>
    <col min="3329" max="3329" width="35.85546875" customWidth="1"/>
    <col min="3330" max="3330" width="29.5703125" customWidth="1"/>
    <col min="3331" max="3331" width="31.5703125" customWidth="1"/>
    <col min="3332" max="3332" width="153.42578125" customWidth="1"/>
    <col min="3333" max="3333" width="38" customWidth="1"/>
    <col min="3334" max="3334" width="85.85546875" customWidth="1"/>
    <col min="3335" max="3335" width="43.85546875" customWidth="1"/>
    <col min="3336" max="3336" width="48.7109375" customWidth="1"/>
    <col min="3337" max="3337" width="36.28515625" customWidth="1"/>
    <col min="3338" max="3338" width="83.7109375" customWidth="1"/>
    <col min="3585" max="3585" width="35.85546875" customWidth="1"/>
    <col min="3586" max="3586" width="29.5703125" customWidth="1"/>
    <col min="3587" max="3587" width="31.5703125" customWidth="1"/>
    <col min="3588" max="3588" width="153.42578125" customWidth="1"/>
    <col min="3589" max="3589" width="38" customWidth="1"/>
    <col min="3590" max="3590" width="85.85546875" customWidth="1"/>
    <col min="3591" max="3591" width="43.85546875" customWidth="1"/>
    <col min="3592" max="3592" width="48.7109375" customWidth="1"/>
    <col min="3593" max="3593" width="36.28515625" customWidth="1"/>
    <col min="3594" max="3594" width="83.7109375" customWidth="1"/>
    <col min="3841" max="3841" width="35.85546875" customWidth="1"/>
    <col min="3842" max="3842" width="29.5703125" customWidth="1"/>
    <col min="3843" max="3843" width="31.5703125" customWidth="1"/>
    <col min="3844" max="3844" width="153.42578125" customWidth="1"/>
    <col min="3845" max="3845" width="38" customWidth="1"/>
    <col min="3846" max="3846" width="85.85546875" customWidth="1"/>
    <col min="3847" max="3847" width="43.85546875" customWidth="1"/>
    <col min="3848" max="3848" width="48.7109375" customWidth="1"/>
    <col min="3849" max="3849" width="36.28515625" customWidth="1"/>
    <col min="3850" max="3850" width="83.7109375" customWidth="1"/>
    <col min="4097" max="4097" width="35.85546875" customWidth="1"/>
    <col min="4098" max="4098" width="29.5703125" customWidth="1"/>
    <col min="4099" max="4099" width="31.5703125" customWidth="1"/>
    <col min="4100" max="4100" width="153.42578125" customWidth="1"/>
    <col min="4101" max="4101" width="38" customWidth="1"/>
    <col min="4102" max="4102" width="85.85546875" customWidth="1"/>
    <col min="4103" max="4103" width="43.85546875" customWidth="1"/>
    <col min="4104" max="4104" width="48.7109375" customWidth="1"/>
    <col min="4105" max="4105" width="36.28515625" customWidth="1"/>
    <col min="4106" max="4106" width="83.7109375" customWidth="1"/>
    <col min="4353" max="4353" width="35.85546875" customWidth="1"/>
    <col min="4354" max="4354" width="29.5703125" customWidth="1"/>
    <col min="4355" max="4355" width="31.5703125" customWidth="1"/>
    <col min="4356" max="4356" width="153.42578125" customWidth="1"/>
    <col min="4357" max="4357" width="38" customWidth="1"/>
    <col min="4358" max="4358" width="85.85546875" customWidth="1"/>
    <col min="4359" max="4359" width="43.85546875" customWidth="1"/>
    <col min="4360" max="4360" width="48.7109375" customWidth="1"/>
    <col min="4361" max="4361" width="36.28515625" customWidth="1"/>
    <col min="4362" max="4362" width="83.7109375" customWidth="1"/>
    <col min="4609" max="4609" width="35.85546875" customWidth="1"/>
    <col min="4610" max="4610" width="29.5703125" customWidth="1"/>
    <col min="4611" max="4611" width="31.5703125" customWidth="1"/>
    <col min="4612" max="4612" width="153.42578125" customWidth="1"/>
    <col min="4613" max="4613" width="38" customWidth="1"/>
    <col min="4614" max="4614" width="85.85546875" customWidth="1"/>
    <col min="4615" max="4615" width="43.85546875" customWidth="1"/>
    <col min="4616" max="4616" width="48.7109375" customWidth="1"/>
    <col min="4617" max="4617" width="36.28515625" customWidth="1"/>
    <col min="4618" max="4618" width="83.7109375" customWidth="1"/>
    <col min="4865" max="4865" width="35.85546875" customWidth="1"/>
    <col min="4866" max="4866" width="29.5703125" customWidth="1"/>
    <col min="4867" max="4867" width="31.5703125" customWidth="1"/>
    <col min="4868" max="4868" width="153.42578125" customWidth="1"/>
    <col min="4869" max="4869" width="38" customWidth="1"/>
    <col min="4870" max="4870" width="85.85546875" customWidth="1"/>
    <col min="4871" max="4871" width="43.85546875" customWidth="1"/>
    <col min="4872" max="4872" width="48.7109375" customWidth="1"/>
    <col min="4873" max="4873" width="36.28515625" customWidth="1"/>
    <col min="4874" max="4874" width="83.7109375" customWidth="1"/>
    <col min="5121" max="5121" width="35.85546875" customWidth="1"/>
    <col min="5122" max="5122" width="29.5703125" customWidth="1"/>
    <col min="5123" max="5123" width="31.5703125" customWidth="1"/>
    <col min="5124" max="5124" width="153.42578125" customWidth="1"/>
    <col min="5125" max="5125" width="38" customWidth="1"/>
    <col min="5126" max="5126" width="85.85546875" customWidth="1"/>
    <col min="5127" max="5127" width="43.85546875" customWidth="1"/>
    <col min="5128" max="5128" width="48.7109375" customWidth="1"/>
    <col min="5129" max="5129" width="36.28515625" customWidth="1"/>
    <col min="5130" max="5130" width="83.7109375" customWidth="1"/>
    <col min="5377" max="5377" width="35.85546875" customWidth="1"/>
    <col min="5378" max="5378" width="29.5703125" customWidth="1"/>
    <col min="5379" max="5379" width="31.5703125" customWidth="1"/>
    <col min="5380" max="5380" width="153.42578125" customWidth="1"/>
    <col min="5381" max="5381" width="38" customWidth="1"/>
    <col min="5382" max="5382" width="85.85546875" customWidth="1"/>
    <col min="5383" max="5383" width="43.85546875" customWidth="1"/>
    <col min="5384" max="5384" width="48.7109375" customWidth="1"/>
    <col min="5385" max="5385" width="36.28515625" customWidth="1"/>
    <col min="5386" max="5386" width="83.7109375" customWidth="1"/>
    <col min="5633" max="5633" width="35.85546875" customWidth="1"/>
    <col min="5634" max="5634" width="29.5703125" customWidth="1"/>
    <col min="5635" max="5635" width="31.5703125" customWidth="1"/>
    <col min="5636" max="5636" width="153.42578125" customWidth="1"/>
    <col min="5637" max="5637" width="38" customWidth="1"/>
    <col min="5638" max="5638" width="85.85546875" customWidth="1"/>
    <col min="5639" max="5639" width="43.85546875" customWidth="1"/>
    <col min="5640" max="5640" width="48.7109375" customWidth="1"/>
    <col min="5641" max="5641" width="36.28515625" customWidth="1"/>
    <col min="5642" max="5642" width="83.7109375" customWidth="1"/>
    <col min="5889" max="5889" width="35.85546875" customWidth="1"/>
    <col min="5890" max="5890" width="29.5703125" customWidth="1"/>
    <col min="5891" max="5891" width="31.5703125" customWidth="1"/>
    <col min="5892" max="5892" width="153.42578125" customWidth="1"/>
    <col min="5893" max="5893" width="38" customWidth="1"/>
    <col min="5894" max="5894" width="85.85546875" customWidth="1"/>
    <col min="5895" max="5895" width="43.85546875" customWidth="1"/>
    <col min="5896" max="5896" width="48.7109375" customWidth="1"/>
    <col min="5897" max="5897" width="36.28515625" customWidth="1"/>
    <col min="5898" max="5898" width="83.7109375" customWidth="1"/>
    <col min="6145" max="6145" width="35.85546875" customWidth="1"/>
    <col min="6146" max="6146" width="29.5703125" customWidth="1"/>
    <col min="6147" max="6147" width="31.5703125" customWidth="1"/>
    <col min="6148" max="6148" width="153.42578125" customWidth="1"/>
    <col min="6149" max="6149" width="38" customWidth="1"/>
    <col min="6150" max="6150" width="85.85546875" customWidth="1"/>
    <col min="6151" max="6151" width="43.85546875" customWidth="1"/>
    <col min="6152" max="6152" width="48.7109375" customWidth="1"/>
    <col min="6153" max="6153" width="36.28515625" customWidth="1"/>
    <col min="6154" max="6154" width="83.7109375" customWidth="1"/>
    <col min="6401" max="6401" width="35.85546875" customWidth="1"/>
    <col min="6402" max="6402" width="29.5703125" customWidth="1"/>
    <col min="6403" max="6403" width="31.5703125" customWidth="1"/>
    <col min="6404" max="6404" width="153.42578125" customWidth="1"/>
    <col min="6405" max="6405" width="38" customWidth="1"/>
    <col min="6406" max="6406" width="85.85546875" customWidth="1"/>
    <col min="6407" max="6407" width="43.85546875" customWidth="1"/>
    <col min="6408" max="6408" width="48.7109375" customWidth="1"/>
    <col min="6409" max="6409" width="36.28515625" customWidth="1"/>
    <col min="6410" max="6410" width="83.7109375" customWidth="1"/>
    <col min="6657" max="6657" width="35.85546875" customWidth="1"/>
    <col min="6658" max="6658" width="29.5703125" customWidth="1"/>
    <col min="6659" max="6659" width="31.5703125" customWidth="1"/>
    <col min="6660" max="6660" width="153.42578125" customWidth="1"/>
    <col min="6661" max="6661" width="38" customWidth="1"/>
    <col min="6662" max="6662" width="85.85546875" customWidth="1"/>
    <col min="6663" max="6663" width="43.85546875" customWidth="1"/>
    <col min="6664" max="6664" width="48.7109375" customWidth="1"/>
    <col min="6665" max="6665" width="36.28515625" customWidth="1"/>
    <col min="6666" max="6666" width="83.7109375" customWidth="1"/>
    <col min="6913" max="6913" width="35.85546875" customWidth="1"/>
    <col min="6914" max="6914" width="29.5703125" customWidth="1"/>
    <col min="6915" max="6915" width="31.5703125" customWidth="1"/>
    <col min="6916" max="6916" width="153.42578125" customWidth="1"/>
    <col min="6917" max="6917" width="38" customWidth="1"/>
    <col min="6918" max="6918" width="85.85546875" customWidth="1"/>
    <col min="6919" max="6919" width="43.85546875" customWidth="1"/>
    <col min="6920" max="6920" width="48.7109375" customWidth="1"/>
    <col min="6921" max="6921" width="36.28515625" customWidth="1"/>
    <col min="6922" max="6922" width="83.7109375" customWidth="1"/>
    <col min="7169" max="7169" width="35.85546875" customWidth="1"/>
    <col min="7170" max="7170" width="29.5703125" customWidth="1"/>
    <col min="7171" max="7171" width="31.5703125" customWidth="1"/>
    <col min="7172" max="7172" width="153.42578125" customWidth="1"/>
    <col min="7173" max="7173" width="38" customWidth="1"/>
    <col min="7174" max="7174" width="85.85546875" customWidth="1"/>
    <col min="7175" max="7175" width="43.85546875" customWidth="1"/>
    <col min="7176" max="7176" width="48.7109375" customWidth="1"/>
    <col min="7177" max="7177" width="36.28515625" customWidth="1"/>
    <col min="7178" max="7178" width="83.7109375" customWidth="1"/>
    <col min="7425" max="7425" width="35.85546875" customWidth="1"/>
    <col min="7426" max="7426" width="29.5703125" customWidth="1"/>
    <col min="7427" max="7427" width="31.5703125" customWidth="1"/>
    <col min="7428" max="7428" width="153.42578125" customWidth="1"/>
    <col min="7429" max="7429" width="38" customWidth="1"/>
    <col min="7430" max="7430" width="85.85546875" customWidth="1"/>
    <col min="7431" max="7431" width="43.85546875" customWidth="1"/>
    <col min="7432" max="7432" width="48.7109375" customWidth="1"/>
    <col min="7433" max="7433" width="36.28515625" customWidth="1"/>
    <col min="7434" max="7434" width="83.7109375" customWidth="1"/>
    <col min="7681" max="7681" width="35.85546875" customWidth="1"/>
    <col min="7682" max="7682" width="29.5703125" customWidth="1"/>
    <col min="7683" max="7683" width="31.5703125" customWidth="1"/>
    <col min="7684" max="7684" width="153.42578125" customWidth="1"/>
    <col min="7685" max="7685" width="38" customWidth="1"/>
    <col min="7686" max="7686" width="85.85546875" customWidth="1"/>
    <col min="7687" max="7687" width="43.85546875" customWidth="1"/>
    <col min="7688" max="7688" width="48.7109375" customWidth="1"/>
    <col min="7689" max="7689" width="36.28515625" customWidth="1"/>
    <col min="7690" max="7690" width="83.7109375" customWidth="1"/>
    <col min="7937" max="7937" width="35.85546875" customWidth="1"/>
    <col min="7938" max="7938" width="29.5703125" customWidth="1"/>
    <col min="7939" max="7939" width="31.5703125" customWidth="1"/>
    <col min="7940" max="7940" width="153.42578125" customWidth="1"/>
    <col min="7941" max="7941" width="38" customWidth="1"/>
    <col min="7942" max="7942" width="85.85546875" customWidth="1"/>
    <col min="7943" max="7943" width="43.85546875" customWidth="1"/>
    <col min="7944" max="7944" width="48.7109375" customWidth="1"/>
    <col min="7945" max="7945" width="36.28515625" customWidth="1"/>
    <col min="7946" max="7946" width="83.7109375" customWidth="1"/>
    <col min="8193" max="8193" width="35.85546875" customWidth="1"/>
    <col min="8194" max="8194" width="29.5703125" customWidth="1"/>
    <col min="8195" max="8195" width="31.5703125" customWidth="1"/>
    <col min="8196" max="8196" width="153.42578125" customWidth="1"/>
    <col min="8197" max="8197" width="38" customWidth="1"/>
    <col min="8198" max="8198" width="85.85546875" customWidth="1"/>
    <col min="8199" max="8199" width="43.85546875" customWidth="1"/>
    <col min="8200" max="8200" width="48.7109375" customWidth="1"/>
    <col min="8201" max="8201" width="36.28515625" customWidth="1"/>
    <col min="8202" max="8202" width="83.7109375" customWidth="1"/>
    <col min="8449" max="8449" width="35.85546875" customWidth="1"/>
    <col min="8450" max="8450" width="29.5703125" customWidth="1"/>
    <col min="8451" max="8451" width="31.5703125" customWidth="1"/>
    <col min="8452" max="8452" width="153.42578125" customWidth="1"/>
    <col min="8453" max="8453" width="38" customWidth="1"/>
    <col min="8454" max="8454" width="85.85546875" customWidth="1"/>
    <col min="8455" max="8455" width="43.85546875" customWidth="1"/>
    <col min="8456" max="8456" width="48.7109375" customWidth="1"/>
    <col min="8457" max="8457" width="36.28515625" customWidth="1"/>
    <col min="8458" max="8458" width="83.7109375" customWidth="1"/>
    <col min="8705" max="8705" width="35.85546875" customWidth="1"/>
    <col min="8706" max="8706" width="29.5703125" customWidth="1"/>
    <col min="8707" max="8707" width="31.5703125" customWidth="1"/>
    <col min="8708" max="8708" width="153.42578125" customWidth="1"/>
    <col min="8709" max="8709" width="38" customWidth="1"/>
    <col min="8710" max="8710" width="85.85546875" customWidth="1"/>
    <col min="8711" max="8711" width="43.85546875" customWidth="1"/>
    <col min="8712" max="8712" width="48.7109375" customWidth="1"/>
    <col min="8713" max="8713" width="36.28515625" customWidth="1"/>
    <col min="8714" max="8714" width="83.7109375" customWidth="1"/>
    <col min="8961" max="8961" width="35.85546875" customWidth="1"/>
    <col min="8962" max="8962" width="29.5703125" customWidth="1"/>
    <col min="8963" max="8963" width="31.5703125" customWidth="1"/>
    <col min="8964" max="8964" width="153.42578125" customWidth="1"/>
    <col min="8965" max="8965" width="38" customWidth="1"/>
    <col min="8966" max="8966" width="85.85546875" customWidth="1"/>
    <col min="8967" max="8967" width="43.85546875" customWidth="1"/>
    <col min="8968" max="8968" width="48.7109375" customWidth="1"/>
    <col min="8969" max="8969" width="36.28515625" customWidth="1"/>
    <col min="8970" max="8970" width="83.7109375" customWidth="1"/>
    <col min="9217" max="9217" width="35.85546875" customWidth="1"/>
    <col min="9218" max="9218" width="29.5703125" customWidth="1"/>
    <col min="9219" max="9219" width="31.5703125" customWidth="1"/>
    <col min="9220" max="9220" width="153.42578125" customWidth="1"/>
    <col min="9221" max="9221" width="38" customWidth="1"/>
    <col min="9222" max="9222" width="85.85546875" customWidth="1"/>
    <col min="9223" max="9223" width="43.85546875" customWidth="1"/>
    <col min="9224" max="9224" width="48.7109375" customWidth="1"/>
    <col min="9225" max="9225" width="36.28515625" customWidth="1"/>
    <col min="9226" max="9226" width="83.7109375" customWidth="1"/>
    <col min="9473" max="9473" width="35.85546875" customWidth="1"/>
    <col min="9474" max="9474" width="29.5703125" customWidth="1"/>
    <col min="9475" max="9475" width="31.5703125" customWidth="1"/>
    <col min="9476" max="9476" width="153.42578125" customWidth="1"/>
    <col min="9477" max="9477" width="38" customWidth="1"/>
    <col min="9478" max="9478" width="85.85546875" customWidth="1"/>
    <col min="9479" max="9479" width="43.85546875" customWidth="1"/>
    <col min="9480" max="9480" width="48.7109375" customWidth="1"/>
    <col min="9481" max="9481" width="36.28515625" customWidth="1"/>
    <col min="9482" max="9482" width="83.7109375" customWidth="1"/>
    <col min="9729" max="9729" width="35.85546875" customWidth="1"/>
    <col min="9730" max="9730" width="29.5703125" customWidth="1"/>
    <col min="9731" max="9731" width="31.5703125" customWidth="1"/>
    <col min="9732" max="9732" width="153.42578125" customWidth="1"/>
    <col min="9733" max="9733" width="38" customWidth="1"/>
    <col min="9734" max="9734" width="85.85546875" customWidth="1"/>
    <col min="9735" max="9735" width="43.85546875" customWidth="1"/>
    <col min="9736" max="9736" width="48.7109375" customWidth="1"/>
    <col min="9737" max="9737" width="36.28515625" customWidth="1"/>
    <col min="9738" max="9738" width="83.7109375" customWidth="1"/>
    <col min="9985" max="9985" width="35.85546875" customWidth="1"/>
    <col min="9986" max="9986" width="29.5703125" customWidth="1"/>
    <col min="9987" max="9987" width="31.5703125" customWidth="1"/>
    <col min="9988" max="9988" width="153.42578125" customWidth="1"/>
    <col min="9989" max="9989" width="38" customWidth="1"/>
    <col min="9990" max="9990" width="85.85546875" customWidth="1"/>
    <col min="9991" max="9991" width="43.85546875" customWidth="1"/>
    <col min="9992" max="9992" width="48.7109375" customWidth="1"/>
    <col min="9993" max="9993" width="36.28515625" customWidth="1"/>
    <col min="9994" max="9994" width="83.7109375" customWidth="1"/>
    <col min="10241" max="10241" width="35.85546875" customWidth="1"/>
    <col min="10242" max="10242" width="29.5703125" customWidth="1"/>
    <col min="10243" max="10243" width="31.5703125" customWidth="1"/>
    <col min="10244" max="10244" width="153.42578125" customWidth="1"/>
    <col min="10245" max="10245" width="38" customWidth="1"/>
    <col min="10246" max="10246" width="85.85546875" customWidth="1"/>
    <col min="10247" max="10247" width="43.85546875" customWidth="1"/>
    <col min="10248" max="10248" width="48.7109375" customWidth="1"/>
    <col min="10249" max="10249" width="36.28515625" customWidth="1"/>
    <col min="10250" max="10250" width="83.7109375" customWidth="1"/>
    <col min="10497" max="10497" width="35.85546875" customWidth="1"/>
    <col min="10498" max="10498" width="29.5703125" customWidth="1"/>
    <col min="10499" max="10499" width="31.5703125" customWidth="1"/>
    <col min="10500" max="10500" width="153.42578125" customWidth="1"/>
    <col min="10501" max="10501" width="38" customWidth="1"/>
    <col min="10502" max="10502" width="85.85546875" customWidth="1"/>
    <col min="10503" max="10503" width="43.85546875" customWidth="1"/>
    <col min="10504" max="10504" width="48.7109375" customWidth="1"/>
    <col min="10505" max="10505" width="36.28515625" customWidth="1"/>
    <col min="10506" max="10506" width="83.7109375" customWidth="1"/>
    <col min="10753" max="10753" width="35.85546875" customWidth="1"/>
    <col min="10754" max="10754" width="29.5703125" customWidth="1"/>
    <col min="10755" max="10755" width="31.5703125" customWidth="1"/>
    <col min="10756" max="10756" width="153.42578125" customWidth="1"/>
    <col min="10757" max="10757" width="38" customWidth="1"/>
    <col min="10758" max="10758" width="85.85546875" customWidth="1"/>
    <col min="10759" max="10759" width="43.85546875" customWidth="1"/>
    <col min="10760" max="10760" width="48.7109375" customWidth="1"/>
    <col min="10761" max="10761" width="36.28515625" customWidth="1"/>
    <col min="10762" max="10762" width="83.7109375" customWidth="1"/>
    <col min="11009" max="11009" width="35.85546875" customWidth="1"/>
    <col min="11010" max="11010" width="29.5703125" customWidth="1"/>
    <col min="11011" max="11011" width="31.5703125" customWidth="1"/>
    <col min="11012" max="11012" width="153.42578125" customWidth="1"/>
    <col min="11013" max="11013" width="38" customWidth="1"/>
    <col min="11014" max="11014" width="85.85546875" customWidth="1"/>
    <col min="11015" max="11015" width="43.85546875" customWidth="1"/>
    <col min="11016" max="11016" width="48.7109375" customWidth="1"/>
    <col min="11017" max="11017" width="36.28515625" customWidth="1"/>
    <col min="11018" max="11018" width="83.7109375" customWidth="1"/>
    <col min="11265" max="11265" width="35.85546875" customWidth="1"/>
    <col min="11266" max="11266" width="29.5703125" customWidth="1"/>
    <col min="11267" max="11267" width="31.5703125" customWidth="1"/>
    <col min="11268" max="11268" width="153.42578125" customWidth="1"/>
    <col min="11269" max="11269" width="38" customWidth="1"/>
    <col min="11270" max="11270" width="85.85546875" customWidth="1"/>
    <col min="11271" max="11271" width="43.85546875" customWidth="1"/>
    <col min="11272" max="11272" width="48.7109375" customWidth="1"/>
    <col min="11273" max="11273" width="36.28515625" customWidth="1"/>
    <col min="11274" max="11274" width="83.7109375" customWidth="1"/>
    <col min="11521" max="11521" width="35.85546875" customWidth="1"/>
    <col min="11522" max="11522" width="29.5703125" customWidth="1"/>
    <col min="11523" max="11523" width="31.5703125" customWidth="1"/>
    <col min="11524" max="11524" width="153.42578125" customWidth="1"/>
    <col min="11525" max="11525" width="38" customWidth="1"/>
    <col min="11526" max="11526" width="85.85546875" customWidth="1"/>
    <col min="11527" max="11527" width="43.85546875" customWidth="1"/>
    <col min="11528" max="11528" width="48.7109375" customWidth="1"/>
    <col min="11529" max="11529" width="36.28515625" customWidth="1"/>
    <col min="11530" max="11530" width="83.7109375" customWidth="1"/>
    <col min="11777" max="11777" width="35.85546875" customWidth="1"/>
    <col min="11778" max="11778" width="29.5703125" customWidth="1"/>
    <col min="11779" max="11779" width="31.5703125" customWidth="1"/>
    <col min="11780" max="11780" width="153.42578125" customWidth="1"/>
    <col min="11781" max="11781" width="38" customWidth="1"/>
    <col min="11782" max="11782" width="85.85546875" customWidth="1"/>
    <col min="11783" max="11783" width="43.85546875" customWidth="1"/>
    <col min="11784" max="11784" width="48.7109375" customWidth="1"/>
    <col min="11785" max="11785" width="36.28515625" customWidth="1"/>
    <col min="11786" max="11786" width="83.7109375" customWidth="1"/>
    <col min="12033" max="12033" width="35.85546875" customWidth="1"/>
    <col min="12034" max="12034" width="29.5703125" customWidth="1"/>
    <col min="12035" max="12035" width="31.5703125" customWidth="1"/>
    <col min="12036" max="12036" width="153.42578125" customWidth="1"/>
    <col min="12037" max="12037" width="38" customWidth="1"/>
    <col min="12038" max="12038" width="85.85546875" customWidth="1"/>
    <col min="12039" max="12039" width="43.85546875" customWidth="1"/>
    <col min="12040" max="12040" width="48.7109375" customWidth="1"/>
    <col min="12041" max="12041" width="36.28515625" customWidth="1"/>
    <col min="12042" max="12042" width="83.7109375" customWidth="1"/>
    <col min="12289" max="12289" width="35.85546875" customWidth="1"/>
    <col min="12290" max="12290" width="29.5703125" customWidth="1"/>
    <col min="12291" max="12291" width="31.5703125" customWidth="1"/>
    <col min="12292" max="12292" width="153.42578125" customWidth="1"/>
    <col min="12293" max="12293" width="38" customWidth="1"/>
    <col min="12294" max="12294" width="85.85546875" customWidth="1"/>
    <col min="12295" max="12295" width="43.85546875" customWidth="1"/>
    <col min="12296" max="12296" width="48.7109375" customWidth="1"/>
    <col min="12297" max="12297" width="36.28515625" customWidth="1"/>
    <col min="12298" max="12298" width="83.7109375" customWidth="1"/>
    <col min="12545" max="12545" width="35.85546875" customWidth="1"/>
    <col min="12546" max="12546" width="29.5703125" customWidth="1"/>
    <col min="12547" max="12547" width="31.5703125" customWidth="1"/>
    <col min="12548" max="12548" width="153.42578125" customWidth="1"/>
    <col min="12549" max="12549" width="38" customWidth="1"/>
    <col min="12550" max="12550" width="85.85546875" customWidth="1"/>
    <col min="12551" max="12551" width="43.85546875" customWidth="1"/>
    <col min="12552" max="12552" width="48.7109375" customWidth="1"/>
    <col min="12553" max="12553" width="36.28515625" customWidth="1"/>
    <col min="12554" max="12554" width="83.7109375" customWidth="1"/>
    <col min="12801" max="12801" width="35.85546875" customWidth="1"/>
    <col min="12802" max="12802" width="29.5703125" customWidth="1"/>
    <col min="12803" max="12803" width="31.5703125" customWidth="1"/>
    <col min="12804" max="12804" width="153.42578125" customWidth="1"/>
    <col min="12805" max="12805" width="38" customWidth="1"/>
    <col min="12806" max="12806" width="85.85546875" customWidth="1"/>
    <col min="12807" max="12807" width="43.85546875" customWidth="1"/>
    <col min="12808" max="12808" width="48.7109375" customWidth="1"/>
    <col min="12809" max="12809" width="36.28515625" customWidth="1"/>
    <col min="12810" max="12810" width="83.7109375" customWidth="1"/>
    <col min="13057" max="13057" width="35.85546875" customWidth="1"/>
    <col min="13058" max="13058" width="29.5703125" customWidth="1"/>
    <col min="13059" max="13059" width="31.5703125" customWidth="1"/>
    <col min="13060" max="13060" width="153.42578125" customWidth="1"/>
    <col min="13061" max="13061" width="38" customWidth="1"/>
    <col min="13062" max="13062" width="85.85546875" customWidth="1"/>
    <col min="13063" max="13063" width="43.85546875" customWidth="1"/>
    <col min="13064" max="13064" width="48.7109375" customWidth="1"/>
    <col min="13065" max="13065" width="36.28515625" customWidth="1"/>
    <col min="13066" max="13066" width="83.7109375" customWidth="1"/>
    <col min="13313" max="13313" width="35.85546875" customWidth="1"/>
    <col min="13314" max="13314" width="29.5703125" customWidth="1"/>
    <col min="13315" max="13315" width="31.5703125" customWidth="1"/>
    <col min="13316" max="13316" width="153.42578125" customWidth="1"/>
    <col min="13317" max="13317" width="38" customWidth="1"/>
    <col min="13318" max="13318" width="85.85546875" customWidth="1"/>
    <col min="13319" max="13319" width="43.85546875" customWidth="1"/>
    <col min="13320" max="13320" width="48.7109375" customWidth="1"/>
    <col min="13321" max="13321" width="36.28515625" customWidth="1"/>
    <col min="13322" max="13322" width="83.7109375" customWidth="1"/>
    <col min="13569" max="13569" width="35.85546875" customWidth="1"/>
    <col min="13570" max="13570" width="29.5703125" customWidth="1"/>
    <col min="13571" max="13571" width="31.5703125" customWidth="1"/>
    <col min="13572" max="13572" width="153.42578125" customWidth="1"/>
    <col min="13573" max="13573" width="38" customWidth="1"/>
    <col min="13574" max="13574" width="85.85546875" customWidth="1"/>
    <col min="13575" max="13575" width="43.85546875" customWidth="1"/>
    <col min="13576" max="13576" width="48.7109375" customWidth="1"/>
    <col min="13577" max="13577" width="36.28515625" customWidth="1"/>
    <col min="13578" max="13578" width="83.7109375" customWidth="1"/>
    <col min="13825" max="13825" width="35.85546875" customWidth="1"/>
    <col min="13826" max="13826" width="29.5703125" customWidth="1"/>
    <col min="13827" max="13827" width="31.5703125" customWidth="1"/>
    <col min="13828" max="13828" width="153.42578125" customWidth="1"/>
    <col min="13829" max="13829" width="38" customWidth="1"/>
    <col min="13830" max="13830" width="85.85546875" customWidth="1"/>
    <col min="13831" max="13831" width="43.85546875" customWidth="1"/>
    <col min="13832" max="13832" width="48.7109375" customWidth="1"/>
    <col min="13833" max="13833" width="36.28515625" customWidth="1"/>
    <col min="13834" max="13834" width="83.7109375" customWidth="1"/>
    <col min="14081" max="14081" width="35.85546875" customWidth="1"/>
    <col min="14082" max="14082" width="29.5703125" customWidth="1"/>
    <col min="14083" max="14083" width="31.5703125" customWidth="1"/>
    <col min="14084" max="14084" width="153.42578125" customWidth="1"/>
    <col min="14085" max="14085" width="38" customWidth="1"/>
    <col min="14086" max="14086" width="85.85546875" customWidth="1"/>
    <col min="14087" max="14087" width="43.85546875" customWidth="1"/>
    <col min="14088" max="14088" width="48.7109375" customWidth="1"/>
    <col min="14089" max="14089" width="36.28515625" customWidth="1"/>
    <col min="14090" max="14090" width="83.7109375" customWidth="1"/>
    <col min="14337" max="14337" width="35.85546875" customWidth="1"/>
    <col min="14338" max="14338" width="29.5703125" customWidth="1"/>
    <col min="14339" max="14339" width="31.5703125" customWidth="1"/>
    <col min="14340" max="14340" width="153.42578125" customWidth="1"/>
    <col min="14341" max="14341" width="38" customWidth="1"/>
    <col min="14342" max="14342" width="85.85546875" customWidth="1"/>
    <col min="14343" max="14343" width="43.85546875" customWidth="1"/>
    <col min="14344" max="14344" width="48.7109375" customWidth="1"/>
    <col min="14345" max="14345" width="36.28515625" customWidth="1"/>
    <col min="14346" max="14346" width="83.7109375" customWidth="1"/>
    <col min="14593" max="14593" width="35.85546875" customWidth="1"/>
    <col min="14594" max="14594" width="29.5703125" customWidth="1"/>
    <col min="14595" max="14595" width="31.5703125" customWidth="1"/>
    <col min="14596" max="14596" width="153.42578125" customWidth="1"/>
    <col min="14597" max="14597" width="38" customWidth="1"/>
    <col min="14598" max="14598" width="85.85546875" customWidth="1"/>
    <col min="14599" max="14599" width="43.85546875" customWidth="1"/>
    <col min="14600" max="14600" width="48.7109375" customWidth="1"/>
    <col min="14601" max="14601" width="36.28515625" customWidth="1"/>
    <col min="14602" max="14602" width="83.7109375" customWidth="1"/>
    <col min="14849" max="14849" width="35.85546875" customWidth="1"/>
    <col min="14850" max="14850" width="29.5703125" customWidth="1"/>
    <col min="14851" max="14851" width="31.5703125" customWidth="1"/>
    <col min="14852" max="14852" width="153.42578125" customWidth="1"/>
    <col min="14853" max="14853" width="38" customWidth="1"/>
    <col min="14854" max="14854" width="85.85546875" customWidth="1"/>
    <col min="14855" max="14855" width="43.85546875" customWidth="1"/>
    <col min="14856" max="14856" width="48.7109375" customWidth="1"/>
    <col min="14857" max="14857" width="36.28515625" customWidth="1"/>
    <col min="14858" max="14858" width="83.7109375" customWidth="1"/>
    <col min="15105" max="15105" width="35.85546875" customWidth="1"/>
    <col min="15106" max="15106" width="29.5703125" customWidth="1"/>
    <col min="15107" max="15107" width="31.5703125" customWidth="1"/>
    <col min="15108" max="15108" width="153.42578125" customWidth="1"/>
    <col min="15109" max="15109" width="38" customWidth="1"/>
    <col min="15110" max="15110" width="85.85546875" customWidth="1"/>
    <col min="15111" max="15111" width="43.85546875" customWidth="1"/>
    <col min="15112" max="15112" width="48.7109375" customWidth="1"/>
    <col min="15113" max="15113" width="36.28515625" customWidth="1"/>
    <col min="15114" max="15114" width="83.7109375" customWidth="1"/>
    <col min="15361" max="15361" width="35.85546875" customWidth="1"/>
    <col min="15362" max="15362" width="29.5703125" customWidth="1"/>
    <col min="15363" max="15363" width="31.5703125" customWidth="1"/>
    <col min="15364" max="15364" width="153.42578125" customWidth="1"/>
    <col min="15365" max="15365" width="38" customWidth="1"/>
    <col min="15366" max="15366" width="85.85546875" customWidth="1"/>
    <col min="15367" max="15367" width="43.85546875" customWidth="1"/>
    <col min="15368" max="15368" width="48.7109375" customWidth="1"/>
    <col min="15369" max="15369" width="36.28515625" customWidth="1"/>
    <col min="15370" max="15370" width="83.7109375" customWidth="1"/>
    <col min="15617" max="15617" width="35.85546875" customWidth="1"/>
    <col min="15618" max="15618" width="29.5703125" customWidth="1"/>
    <col min="15619" max="15619" width="31.5703125" customWidth="1"/>
    <col min="15620" max="15620" width="153.42578125" customWidth="1"/>
    <col min="15621" max="15621" width="38" customWidth="1"/>
    <col min="15622" max="15622" width="85.85546875" customWidth="1"/>
    <col min="15623" max="15623" width="43.85546875" customWidth="1"/>
    <col min="15624" max="15624" width="48.7109375" customWidth="1"/>
    <col min="15625" max="15625" width="36.28515625" customWidth="1"/>
    <col min="15626" max="15626" width="83.7109375" customWidth="1"/>
    <col min="15873" max="15873" width="35.85546875" customWidth="1"/>
    <col min="15874" max="15874" width="29.5703125" customWidth="1"/>
    <col min="15875" max="15875" width="31.5703125" customWidth="1"/>
    <col min="15876" max="15876" width="153.42578125" customWidth="1"/>
    <col min="15877" max="15877" width="38" customWidth="1"/>
    <col min="15878" max="15878" width="85.85546875" customWidth="1"/>
    <col min="15879" max="15879" width="43.85546875" customWidth="1"/>
    <col min="15880" max="15880" width="48.7109375" customWidth="1"/>
    <col min="15881" max="15881" width="36.28515625" customWidth="1"/>
    <col min="15882" max="15882" width="83.7109375" customWidth="1"/>
    <col min="16129" max="16129" width="35.85546875" customWidth="1"/>
    <col min="16130" max="16130" width="29.5703125" customWidth="1"/>
    <col min="16131" max="16131" width="31.5703125" customWidth="1"/>
    <col min="16132" max="16132" width="153.42578125" customWidth="1"/>
    <col min="16133" max="16133" width="38" customWidth="1"/>
    <col min="16134" max="16134" width="85.85546875" customWidth="1"/>
    <col min="16135" max="16135" width="43.85546875" customWidth="1"/>
    <col min="16136" max="16136" width="48.7109375" customWidth="1"/>
    <col min="16137" max="16137" width="36.28515625" customWidth="1"/>
    <col min="16138" max="16138" width="83.7109375" customWidth="1"/>
  </cols>
  <sheetData>
    <row r="1" spans="1:10" ht="108" x14ac:dyDescent="0.2">
      <c r="A1" s="1" t="s">
        <v>956</v>
      </c>
      <c r="B1" s="32" t="s">
        <v>957</v>
      </c>
      <c r="C1" s="32" t="s">
        <v>958</v>
      </c>
      <c r="D1" s="1" t="s">
        <v>0</v>
      </c>
      <c r="E1" s="33" t="s">
        <v>959</v>
      </c>
      <c r="F1" s="1" t="s">
        <v>694</v>
      </c>
      <c r="G1" s="34" t="s">
        <v>960</v>
      </c>
      <c r="H1" s="1" t="s">
        <v>695</v>
      </c>
      <c r="I1" s="1" t="s">
        <v>696</v>
      </c>
      <c r="J1" s="1" t="s">
        <v>905</v>
      </c>
    </row>
    <row r="2" spans="1:10" s="38" customFormat="1" ht="126" x14ac:dyDescent="0.2">
      <c r="A2" s="35">
        <v>3045</v>
      </c>
      <c r="B2" s="35">
        <v>3050203</v>
      </c>
      <c r="C2" s="35"/>
      <c r="D2" s="35" t="s">
        <v>961</v>
      </c>
      <c r="E2" s="35"/>
      <c r="F2" s="35"/>
      <c r="G2" s="36">
        <v>0</v>
      </c>
      <c r="H2" s="35"/>
      <c r="I2" s="35"/>
      <c r="J2" s="37" t="s">
        <v>962</v>
      </c>
    </row>
    <row r="3" spans="1:10" s="38" customFormat="1" ht="126" x14ac:dyDescent="0.2">
      <c r="A3" s="39">
        <v>3045</v>
      </c>
      <c r="B3" s="39">
        <v>3050203</v>
      </c>
      <c r="C3" s="39"/>
      <c r="D3" s="39" t="s">
        <v>961</v>
      </c>
      <c r="E3" s="39">
        <v>1</v>
      </c>
      <c r="F3" s="39" t="s">
        <v>963</v>
      </c>
      <c r="G3" s="40">
        <v>0</v>
      </c>
      <c r="H3" s="39" t="s">
        <v>30</v>
      </c>
      <c r="I3" s="39" t="s">
        <v>3</v>
      </c>
      <c r="J3" s="39" t="s">
        <v>962</v>
      </c>
    </row>
    <row r="4" spans="1:10" s="38" customFormat="1" ht="94.5" x14ac:dyDescent="0.2">
      <c r="A4" s="35">
        <v>3055</v>
      </c>
      <c r="B4" s="35">
        <v>3030399</v>
      </c>
      <c r="C4" s="35"/>
      <c r="D4" s="35" t="s">
        <v>964</v>
      </c>
      <c r="E4" s="35"/>
      <c r="F4" s="35"/>
      <c r="G4" s="36">
        <v>0</v>
      </c>
      <c r="H4" s="35"/>
      <c r="I4" s="35"/>
      <c r="J4" s="35" t="s">
        <v>962</v>
      </c>
    </row>
    <row r="5" spans="1:10" s="38" customFormat="1" ht="94.5" x14ac:dyDescent="0.2">
      <c r="A5" s="39">
        <v>3055</v>
      </c>
      <c r="B5" s="39">
        <v>3030399</v>
      </c>
      <c r="C5" s="39"/>
      <c r="D5" s="39" t="s">
        <v>964</v>
      </c>
      <c r="E5" s="39">
        <v>1</v>
      </c>
      <c r="F5" s="39" t="s">
        <v>965</v>
      </c>
      <c r="G5" s="40">
        <v>0</v>
      </c>
      <c r="H5" s="39" t="s">
        <v>966</v>
      </c>
      <c r="I5" s="39" t="s">
        <v>3</v>
      </c>
      <c r="J5" s="39" t="s">
        <v>962</v>
      </c>
    </row>
    <row r="6" spans="1:10" s="38" customFormat="1" ht="94.5" x14ac:dyDescent="0.2">
      <c r="A6" s="35">
        <v>4004</v>
      </c>
      <c r="B6" s="35">
        <v>4050302</v>
      </c>
      <c r="C6" s="35"/>
      <c r="D6" s="35" t="s">
        <v>967</v>
      </c>
      <c r="E6" s="41"/>
      <c r="F6" s="35"/>
      <c r="G6" s="36">
        <v>0</v>
      </c>
      <c r="H6" s="35"/>
      <c r="I6" s="35"/>
      <c r="J6" s="35" t="s">
        <v>962</v>
      </c>
    </row>
    <row r="7" spans="1:10" s="38" customFormat="1" ht="94.5" x14ac:dyDescent="0.2">
      <c r="A7" s="39">
        <v>4004</v>
      </c>
      <c r="B7" s="39">
        <v>4050302</v>
      </c>
      <c r="C7" s="39"/>
      <c r="D7" s="39" t="s">
        <v>967</v>
      </c>
      <c r="E7" s="39">
        <v>1</v>
      </c>
      <c r="F7" s="39" t="s">
        <v>968</v>
      </c>
      <c r="G7" s="40">
        <v>0</v>
      </c>
      <c r="H7" s="39" t="s">
        <v>966</v>
      </c>
      <c r="I7" s="39" t="s">
        <v>3</v>
      </c>
      <c r="J7" s="39" t="s">
        <v>962</v>
      </c>
    </row>
    <row r="8" spans="1:10" s="38" customFormat="1" ht="63" x14ac:dyDescent="0.2">
      <c r="A8" s="35">
        <v>3013</v>
      </c>
      <c r="B8" s="35">
        <v>3059999</v>
      </c>
      <c r="C8" s="35">
        <v>3059999999</v>
      </c>
      <c r="D8" s="35" t="s">
        <v>969</v>
      </c>
      <c r="E8" s="35"/>
      <c r="F8" s="35"/>
      <c r="G8" s="36">
        <v>228</v>
      </c>
      <c r="H8" s="35"/>
      <c r="I8" s="35"/>
      <c r="J8" s="35" t="s">
        <v>970</v>
      </c>
    </row>
    <row r="9" spans="1:10" s="38" customFormat="1" ht="63" x14ac:dyDescent="0.2">
      <c r="A9" s="39">
        <v>3013</v>
      </c>
      <c r="B9" s="39">
        <v>3059999</v>
      </c>
      <c r="C9" s="39">
        <v>3059999999</v>
      </c>
      <c r="D9" s="39" t="s">
        <v>969</v>
      </c>
      <c r="E9" s="39">
        <v>1</v>
      </c>
      <c r="F9" s="39" t="s">
        <v>971</v>
      </c>
      <c r="G9" s="40">
        <v>228</v>
      </c>
      <c r="H9" s="39" t="s">
        <v>688</v>
      </c>
      <c r="I9" s="39" t="s">
        <v>3</v>
      </c>
      <c r="J9" s="39" t="s">
        <v>970</v>
      </c>
    </row>
    <row r="10" spans="1:10" s="38" customFormat="1" ht="63" x14ac:dyDescent="0.2">
      <c r="A10" s="35">
        <v>3015</v>
      </c>
      <c r="B10" s="35">
        <v>3050203</v>
      </c>
      <c r="C10" s="35">
        <v>3050203004</v>
      </c>
      <c r="D10" s="35" t="s">
        <v>972</v>
      </c>
      <c r="E10" s="35"/>
      <c r="F10" s="35"/>
      <c r="G10" s="36">
        <v>0</v>
      </c>
      <c r="H10" s="35"/>
      <c r="I10" s="35"/>
      <c r="J10" s="35" t="s">
        <v>970</v>
      </c>
    </row>
    <row r="11" spans="1:10" s="38" customFormat="1" ht="94.5" x14ac:dyDescent="0.2">
      <c r="A11" s="39">
        <v>3015</v>
      </c>
      <c r="B11" s="39">
        <v>3050203</v>
      </c>
      <c r="C11" s="39">
        <v>3050203004</v>
      </c>
      <c r="D11" s="39" t="s">
        <v>972</v>
      </c>
      <c r="E11" s="39">
        <v>1</v>
      </c>
      <c r="F11" s="39" t="s">
        <v>973</v>
      </c>
      <c r="G11" s="40">
        <v>0</v>
      </c>
      <c r="H11" s="39" t="s">
        <v>25</v>
      </c>
      <c r="I11" s="39" t="s">
        <v>3</v>
      </c>
      <c r="J11" s="39" t="s">
        <v>970</v>
      </c>
    </row>
    <row r="12" spans="1:10" s="38" customFormat="1" ht="31.5" x14ac:dyDescent="0.2">
      <c r="A12" s="35">
        <v>3034</v>
      </c>
      <c r="B12" s="35">
        <v>3050203</v>
      </c>
      <c r="C12" s="35"/>
      <c r="D12" s="35" t="s">
        <v>974</v>
      </c>
      <c r="E12" s="35"/>
      <c r="F12" s="35"/>
      <c r="G12" s="36">
        <v>0</v>
      </c>
      <c r="H12" s="35"/>
      <c r="I12" s="35"/>
      <c r="J12" s="35" t="s">
        <v>970</v>
      </c>
    </row>
    <row r="13" spans="1:10" s="38" customFormat="1" ht="63" x14ac:dyDescent="0.2">
      <c r="A13" s="39">
        <v>3034</v>
      </c>
      <c r="B13" s="39">
        <v>3050203</v>
      </c>
      <c r="C13" s="39"/>
      <c r="D13" s="39" t="s">
        <v>974</v>
      </c>
      <c r="E13" s="39">
        <v>1</v>
      </c>
      <c r="F13" s="39" t="s">
        <v>974</v>
      </c>
      <c r="G13" s="40">
        <v>0</v>
      </c>
      <c r="H13" s="39" t="s">
        <v>688</v>
      </c>
      <c r="I13" s="39" t="s">
        <v>3</v>
      </c>
      <c r="J13" s="39" t="s">
        <v>970</v>
      </c>
    </row>
    <row r="14" spans="1:10" s="38" customFormat="1" ht="63" x14ac:dyDescent="0.2">
      <c r="A14" s="35">
        <v>3057</v>
      </c>
      <c r="B14" s="35">
        <v>3059999</v>
      </c>
      <c r="C14" s="35"/>
      <c r="D14" s="35" t="s">
        <v>975</v>
      </c>
      <c r="E14" s="35"/>
      <c r="F14" s="35"/>
      <c r="G14" s="36">
        <v>9734</v>
      </c>
      <c r="H14" s="35"/>
      <c r="I14" s="35"/>
      <c r="J14" s="35" t="s">
        <v>970</v>
      </c>
    </row>
    <row r="15" spans="1:10" s="38" customFormat="1" ht="63" x14ac:dyDescent="0.2">
      <c r="A15" s="39">
        <v>3057</v>
      </c>
      <c r="B15" s="39">
        <v>3059999</v>
      </c>
      <c r="C15" s="39"/>
      <c r="D15" s="39" t="s">
        <v>975</v>
      </c>
      <c r="E15" s="39">
        <v>1</v>
      </c>
      <c r="F15" s="39" t="s">
        <v>976</v>
      </c>
      <c r="G15" s="40">
        <v>9734</v>
      </c>
      <c r="H15" s="39" t="s">
        <v>25</v>
      </c>
      <c r="I15" s="39" t="s">
        <v>3</v>
      </c>
      <c r="J15" s="39" t="s">
        <v>970</v>
      </c>
    </row>
    <row r="16" spans="1:10" s="38" customFormat="1" ht="94.5" x14ac:dyDescent="0.2">
      <c r="A16" s="35">
        <v>2001</v>
      </c>
      <c r="B16" s="35">
        <v>2010102</v>
      </c>
      <c r="C16" s="35">
        <v>2010102017</v>
      </c>
      <c r="D16" s="35" t="s">
        <v>977</v>
      </c>
      <c r="E16" s="35"/>
      <c r="F16" s="35"/>
      <c r="G16" s="36">
        <v>15000</v>
      </c>
      <c r="H16" s="35"/>
      <c r="I16" s="35"/>
      <c r="J16" s="35" t="s">
        <v>978</v>
      </c>
    </row>
    <row r="17" spans="1:10" s="38" customFormat="1" ht="94.5" x14ac:dyDescent="0.2">
      <c r="A17" s="39">
        <v>2001</v>
      </c>
      <c r="B17" s="39">
        <v>2010102</v>
      </c>
      <c r="C17" s="39">
        <v>2010102017</v>
      </c>
      <c r="D17" s="39" t="s">
        <v>977</v>
      </c>
      <c r="E17" s="39">
        <v>1</v>
      </c>
      <c r="F17" s="39" t="s">
        <v>979</v>
      </c>
      <c r="G17" s="40">
        <v>15000</v>
      </c>
      <c r="H17" s="39" t="s">
        <v>82</v>
      </c>
      <c r="I17" s="39" t="s">
        <v>770</v>
      </c>
      <c r="J17" s="39" t="s">
        <v>978</v>
      </c>
    </row>
    <row r="18" spans="1:10" s="38" customFormat="1" ht="94.5" x14ac:dyDescent="0.2">
      <c r="A18" s="35">
        <v>2003</v>
      </c>
      <c r="B18" s="35">
        <v>2010101</v>
      </c>
      <c r="C18" s="35">
        <v>2010101010</v>
      </c>
      <c r="D18" s="35" t="s">
        <v>980</v>
      </c>
      <c r="E18" s="35"/>
      <c r="F18" s="35"/>
      <c r="G18" s="36">
        <v>172676.07</v>
      </c>
      <c r="H18" s="35"/>
      <c r="I18" s="35"/>
      <c r="J18" s="35" t="s">
        <v>978</v>
      </c>
    </row>
    <row r="19" spans="1:10" s="38" customFormat="1" ht="94.5" x14ac:dyDescent="0.2">
      <c r="A19" s="39">
        <v>2003</v>
      </c>
      <c r="B19" s="39">
        <v>2010101</v>
      </c>
      <c r="C19" s="39">
        <v>2010101010</v>
      </c>
      <c r="D19" s="39" t="s">
        <v>980</v>
      </c>
      <c r="E19" s="39">
        <v>1</v>
      </c>
      <c r="F19" s="39" t="s">
        <v>981</v>
      </c>
      <c r="G19" s="40">
        <v>172676.07</v>
      </c>
      <c r="H19" s="39" t="s">
        <v>686</v>
      </c>
      <c r="I19" s="39" t="s">
        <v>3</v>
      </c>
      <c r="J19" s="39" t="s">
        <v>978</v>
      </c>
    </row>
    <row r="20" spans="1:10" s="38" customFormat="1" ht="94.5" x14ac:dyDescent="0.2">
      <c r="A20" s="35">
        <v>3002</v>
      </c>
      <c r="B20" s="35">
        <v>3059999</v>
      </c>
      <c r="C20" s="35">
        <v>3059999999</v>
      </c>
      <c r="D20" s="35" t="s">
        <v>982</v>
      </c>
      <c r="E20" s="35"/>
      <c r="F20" s="35"/>
      <c r="G20" s="36">
        <v>432</v>
      </c>
      <c r="H20" s="35"/>
      <c r="I20" s="35"/>
      <c r="J20" s="35" t="s">
        <v>978</v>
      </c>
    </row>
    <row r="21" spans="1:10" s="38" customFormat="1" ht="94.5" x14ac:dyDescent="0.2">
      <c r="A21" s="39">
        <v>3002</v>
      </c>
      <c r="B21" s="39">
        <v>3059999</v>
      </c>
      <c r="C21" s="39">
        <v>3059999999</v>
      </c>
      <c r="D21" s="39" t="s">
        <v>982</v>
      </c>
      <c r="E21" s="39">
        <v>1</v>
      </c>
      <c r="F21" s="39" t="s">
        <v>983</v>
      </c>
      <c r="G21" s="40">
        <v>432</v>
      </c>
      <c r="H21" s="39" t="s">
        <v>82</v>
      </c>
      <c r="I21" s="39" t="s">
        <v>3</v>
      </c>
      <c r="J21" s="39" t="s">
        <v>978</v>
      </c>
    </row>
    <row r="22" spans="1:10" s="38" customFormat="1" ht="94.5" x14ac:dyDescent="0.2">
      <c r="A22" s="35">
        <v>3032</v>
      </c>
      <c r="B22" s="35">
        <v>3050203</v>
      </c>
      <c r="C22" s="35"/>
      <c r="D22" s="35" t="s">
        <v>984</v>
      </c>
      <c r="E22" s="35"/>
      <c r="F22" s="35"/>
      <c r="G22" s="36">
        <v>0</v>
      </c>
      <c r="H22" s="35"/>
      <c r="I22" s="35"/>
      <c r="J22" s="35" t="s">
        <v>978</v>
      </c>
    </row>
    <row r="23" spans="1:10" s="38" customFormat="1" ht="94.5" x14ac:dyDescent="0.2">
      <c r="A23" s="39">
        <v>3032</v>
      </c>
      <c r="B23" s="39">
        <v>3050203</v>
      </c>
      <c r="C23" s="39"/>
      <c r="D23" s="39" t="s">
        <v>984</v>
      </c>
      <c r="E23" s="39">
        <v>1</v>
      </c>
      <c r="F23" s="39" t="s">
        <v>963</v>
      </c>
      <c r="G23" s="40">
        <v>0</v>
      </c>
      <c r="H23" s="39" t="s">
        <v>82</v>
      </c>
      <c r="I23" s="39" t="s">
        <v>3</v>
      </c>
      <c r="J23" s="39" t="s">
        <v>978</v>
      </c>
    </row>
    <row r="24" spans="1:10" s="38" customFormat="1" ht="94.5" x14ac:dyDescent="0.2">
      <c r="A24" s="35">
        <v>3048</v>
      </c>
      <c r="B24" s="35">
        <v>3010201</v>
      </c>
      <c r="C24" s="35"/>
      <c r="D24" s="35" t="s">
        <v>985</v>
      </c>
      <c r="E24" s="41"/>
      <c r="F24" s="35"/>
      <c r="G24" s="36">
        <v>0</v>
      </c>
      <c r="H24" s="35"/>
      <c r="I24" s="35"/>
      <c r="J24" s="35" t="s">
        <v>978</v>
      </c>
    </row>
    <row r="25" spans="1:10" s="38" customFormat="1" ht="94.5" x14ac:dyDescent="0.2">
      <c r="A25" s="39">
        <v>3048</v>
      </c>
      <c r="B25" s="39">
        <v>3010201</v>
      </c>
      <c r="C25" s="39"/>
      <c r="D25" s="39" t="s">
        <v>985</v>
      </c>
      <c r="E25" s="39">
        <v>1</v>
      </c>
      <c r="F25" s="39" t="s">
        <v>986</v>
      </c>
      <c r="G25" s="40">
        <v>0</v>
      </c>
      <c r="H25" s="39" t="s">
        <v>85</v>
      </c>
      <c r="I25" s="39" t="s">
        <v>3</v>
      </c>
      <c r="J25" s="39" t="s">
        <v>978</v>
      </c>
    </row>
    <row r="26" spans="1:10" s="38" customFormat="1" ht="94.5" x14ac:dyDescent="0.2">
      <c r="A26" s="35">
        <v>9030</v>
      </c>
      <c r="B26" s="35">
        <v>9020402</v>
      </c>
      <c r="C26" s="35">
        <v>9020402001</v>
      </c>
      <c r="D26" s="35" t="s">
        <v>987</v>
      </c>
      <c r="E26" s="35"/>
      <c r="F26" s="35"/>
      <c r="G26" s="36">
        <v>0</v>
      </c>
      <c r="H26" s="35"/>
      <c r="I26" s="35"/>
      <c r="J26" s="35" t="s">
        <v>978</v>
      </c>
    </row>
    <row r="27" spans="1:10" s="38" customFormat="1" ht="94.5" x14ac:dyDescent="0.2">
      <c r="A27" s="39">
        <v>9030</v>
      </c>
      <c r="B27" s="39">
        <v>9020402</v>
      </c>
      <c r="C27" s="39">
        <v>9020402001</v>
      </c>
      <c r="D27" s="39" t="s">
        <v>987</v>
      </c>
      <c r="E27" s="39">
        <v>1</v>
      </c>
      <c r="F27" s="39" t="s">
        <v>988</v>
      </c>
      <c r="G27" s="40">
        <v>0</v>
      </c>
      <c r="H27" s="39" t="s">
        <v>82</v>
      </c>
      <c r="I27" s="39" t="s">
        <v>3</v>
      </c>
      <c r="J27" s="39" t="s">
        <v>978</v>
      </c>
    </row>
    <row r="28" spans="1:10" s="42" customFormat="1" ht="31.5" x14ac:dyDescent="0.2">
      <c r="A28" s="35">
        <v>1</v>
      </c>
      <c r="B28" s="35" t="s">
        <v>675</v>
      </c>
      <c r="C28" s="35"/>
      <c r="D28" s="35" t="s">
        <v>989</v>
      </c>
      <c r="E28" s="35"/>
      <c r="F28" s="35"/>
      <c r="G28" s="36">
        <f>806.38+119941.05</f>
        <v>120747.43000000001</v>
      </c>
      <c r="H28" s="35"/>
      <c r="I28" s="35"/>
      <c r="J28" s="35" t="s">
        <v>990</v>
      </c>
    </row>
    <row r="29" spans="1:10" s="42" customFormat="1" ht="63" x14ac:dyDescent="0.2">
      <c r="A29" s="39">
        <v>1</v>
      </c>
      <c r="B29" s="39" t="s">
        <v>675</v>
      </c>
      <c r="C29" s="39"/>
      <c r="D29" s="39" t="s">
        <v>989</v>
      </c>
      <c r="E29" s="39">
        <v>1</v>
      </c>
      <c r="F29" s="39" t="s">
        <v>991</v>
      </c>
      <c r="G29" s="40">
        <v>806.38</v>
      </c>
      <c r="H29" s="39" t="s">
        <v>407</v>
      </c>
      <c r="I29" s="39" t="s">
        <v>3</v>
      </c>
      <c r="J29" s="39" t="s">
        <v>990</v>
      </c>
    </row>
    <row r="30" spans="1:10" s="42" customFormat="1" ht="94.5" x14ac:dyDescent="0.2">
      <c r="A30" s="39">
        <v>1</v>
      </c>
      <c r="B30" s="39" t="s">
        <v>675</v>
      </c>
      <c r="C30" s="39"/>
      <c r="D30" s="39" t="s">
        <v>989</v>
      </c>
      <c r="E30" s="39">
        <v>2</v>
      </c>
      <c r="F30" s="39" t="s">
        <v>992</v>
      </c>
      <c r="G30" s="40">
        <v>119941.05</v>
      </c>
      <c r="H30" s="39" t="s">
        <v>407</v>
      </c>
      <c r="I30" s="39" t="s">
        <v>3</v>
      </c>
      <c r="J30" s="39" t="s">
        <v>990</v>
      </c>
    </row>
    <row r="31" spans="1:10" s="38" customFormat="1" ht="31.5" x14ac:dyDescent="0.2">
      <c r="A31" s="35">
        <v>2</v>
      </c>
      <c r="B31" s="35" t="s">
        <v>675</v>
      </c>
      <c r="C31" s="35"/>
      <c r="D31" s="35" t="s">
        <v>993</v>
      </c>
      <c r="E31" s="35"/>
      <c r="F31" s="35"/>
      <c r="G31" s="36">
        <f>186300+2464.4</f>
        <v>188764.4</v>
      </c>
      <c r="H31" s="35"/>
      <c r="I31" s="35"/>
      <c r="J31" s="35" t="s">
        <v>990</v>
      </c>
    </row>
    <row r="32" spans="1:10" s="38" customFormat="1" ht="63" x14ac:dyDescent="0.2">
      <c r="A32" s="39">
        <v>2</v>
      </c>
      <c r="B32" s="39" t="s">
        <v>675</v>
      </c>
      <c r="C32" s="39"/>
      <c r="D32" s="39" t="s">
        <v>993</v>
      </c>
      <c r="E32" s="39">
        <v>1</v>
      </c>
      <c r="F32" s="39" t="s">
        <v>994</v>
      </c>
      <c r="G32" s="40">
        <v>186300</v>
      </c>
      <c r="H32" s="39" t="s">
        <v>407</v>
      </c>
      <c r="I32" s="39" t="s">
        <v>3</v>
      </c>
      <c r="J32" s="39" t="s">
        <v>990</v>
      </c>
    </row>
    <row r="33" spans="1:10" s="38" customFormat="1" ht="94.5" x14ac:dyDescent="0.2">
      <c r="A33" s="39">
        <v>2</v>
      </c>
      <c r="B33" s="39" t="s">
        <v>675</v>
      </c>
      <c r="C33" s="39"/>
      <c r="D33" s="39" t="s">
        <v>993</v>
      </c>
      <c r="E33" s="39">
        <v>1</v>
      </c>
      <c r="F33" s="39" t="s">
        <v>995</v>
      </c>
      <c r="G33" s="40">
        <v>2464.4</v>
      </c>
      <c r="H33" s="39" t="s">
        <v>407</v>
      </c>
      <c r="I33" s="39" t="s">
        <v>3</v>
      </c>
      <c r="J33" s="39" t="s">
        <v>990</v>
      </c>
    </row>
    <row r="34" spans="1:10" s="38" customFormat="1" ht="31.5" x14ac:dyDescent="0.2">
      <c r="A34" s="35">
        <v>3</v>
      </c>
      <c r="B34" s="35" t="s">
        <v>675</v>
      </c>
      <c r="C34" s="35"/>
      <c r="D34" s="35" t="s">
        <v>996</v>
      </c>
      <c r="E34" s="35"/>
      <c r="F34" s="35"/>
      <c r="G34" s="36">
        <v>0</v>
      </c>
      <c r="H34" s="35"/>
      <c r="I34" s="35"/>
      <c r="J34" s="35" t="s">
        <v>990</v>
      </c>
    </row>
    <row r="35" spans="1:10" s="38" customFormat="1" ht="63" x14ac:dyDescent="0.2">
      <c r="A35" s="39">
        <v>3</v>
      </c>
      <c r="B35" s="39" t="s">
        <v>675</v>
      </c>
      <c r="C35" s="39"/>
      <c r="D35" s="39" t="s">
        <v>996</v>
      </c>
      <c r="E35" s="39">
        <v>1</v>
      </c>
      <c r="F35" s="39" t="s">
        <v>997</v>
      </c>
      <c r="G35" s="40">
        <v>0</v>
      </c>
      <c r="H35" s="39" t="s">
        <v>407</v>
      </c>
      <c r="I35" s="39" t="s">
        <v>3</v>
      </c>
      <c r="J35" s="39" t="s">
        <v>990</v>
      </c>
    </row>
    <row r="36" spans="1:10" s="38" customFormat="1" ht="31.5" x14ac:dyDescent="0.2">
      <c r="A36" s="35">
        <v>4</v>
      </c>
      <c r="B36" s="35" t="s">
        <v>675</v>
      </c>
      <c r="C36" s="35"/>
      <c r="D36" s="35" t="s">
        <v>998</v>
      </c>
      <c r="E36" s="35"/>
      <c r="F36" s="35"/>
      <c r="G36" s="36">
        <v>0</v>
      </c>
      <c r="H36" s="35"/>
      <c r="I36" s="35"/>
      <c r="J36" s="35" t="s">
        <v>990</v>
      </c>
    </row>
    <row r="37" spans="1:10" s="38" customFormat="1" ht="63" x14ac:dyDescent="0.2">
      <c r="A37" s="39">
        <v>4</v>
      </c>
      <c r="B37" s="39" t="s">
        <v>675</v>
      </c>
      <c r="C37" s="39"/>
      <c r="D37" s="39" t="s">
        <v>998</v>
      </c>
      <c r="E37" s="39">
        <v>1</v>
      </c>
      <c r="F37" s="39" t="s">
        <v>999</v>
      </c>
      <c r="G37" s="40">
        <v>0</v>
      </c>
      <c r="H37" s="39" t="s">
        <v>407</v>
      </c>
      <c r="I37" s="39" t="s">
        <v>3</v>
      </c>
      <c r="J37" s="39" t="s">
        <v>990</v>
      </c>
    </row>
    <row r="38" spans="1:10" s="38" customFormat="1" ht="63" x14ac:dyDescent="0.2">
      <c r="A38" s="35">
        <v>7</v>
      </c>
      <c r="B38" s="35" t="s">
        <v>675</v>
      </c>
      <c r="C38" s="35"/>
      <c r="D38" s="35" t="s">
        <v>1000</v>
      </c>
      <c r="E38" s="35"/>
      <c r="F38" s="35"/>
      <c r="G38" s="36">
        <v>0</v>
      </c>
      <c r="H38" s="35"/>
      <c r="I38" s="35"/>
      <c r="J38" s="35" t="s">
        <v>990</v>
      </c>
    </row>
    <row r="39" spans="1:10" s="38" customFormat="1" ht="63" x14ac:dyDescent="0.2">
      <c r="A39" s="39">
        <v>7</v>
      </c>
      <c r="B39" s="39" t="s">
        <v>675</v>
      </c>
      <c r="C39" s="39"/>
      <c r="D39" s="39" t="s">
        <v>1000</v>
      </c>
      <c r="E39" s="39">
        <v>1</v>
      </c>
      <c r="F39" s="39" t="s">
        <v>1001</v>
      </c>
      <c r="G39" s="40">
        <v>0</v>
      </c>
      <c r="H39" s="39" t="s">
        <v>407</v>
      </c>
      <c r="I39" s="39" t="s">
        <v>3</v>
      </c>
      <c r="J39" s="39" t="s">
        <v>990</v>
      </c>
    </row>
    <row r="40" spans="1:10" s="38" customFormat="1" ht="63" x14ac:dyDescent="0.2">
      <c r="A40" s="35">
        <v>8</v>
      </c>
      <c r="B40" s="35" t="s">
        <v>675</v>
      </c>
      <c r="C40" s="35"/>
      <c r="D40" s="35" t="s">
        <v>1002</v>
      </c>
      <c r="E40" s="35"/>
      <c r="F40" s="35"/>
      <c r="G40" s="36">
        <v>4200</v>
      </c>
      <c r="H40" s="35"/>
      <c r="I40" s="35"/>
      <c r="J40" s="35" t="s">
        <v>990</v>
      </c>
    </row>
    <row r="41" spans="1:10" s="38" customFormat="1" ht="94.5" x14ac:dyDescent="0.2">
      <c r="A41" s="39">
        <v>8</v>
      </c>
      <c r="B41" s="39" t="s">
        <v>675</v>
      </c>
      <c r="C41" s="39"/>
      <c r="D41" s="39" t="s">
        <v>1002</v>
      </c>
      <c r="E41" s="39">
        <v>1</v>
      </c>
      <c r="F41" s="39" t="s">
        <v>1003</v>
      </c>
      <c r="G41" s="40">
        <v>4200</v>
      </c>
      <c r="H41" s="39" t="s">
        <v>407</v>
      </c>
      <c r="I41" s="39" t="s">
        <v>3</v>
      </c>
      <c r="J41" s="39" t="s">
        <v>990</v>
      </c>
    </row>
    <row r="42" spans="1:10" s="38" customFormat="1" ht="63" x14ac:dyDescent="0.2">
      <c r="A42" s="35">
        <v>9</v>
      </c>
      <c r="B42" s="35" t="s">
        <v>675</v>
      </c>
      <c r="C42" s="35"/>
      <c r="D42" s="35" t="s">
        <v>1004</v>
      </c>
      <c r="E42" s="35"/>
      <c r="F42" s="35"/>
      <c r="G42" s="36">
        <v>0</v>
      </c>
      <c r="H42" s="35"/>
      <c r="I42" s="35"/>
      <c r="J42" s="35" t="s">
        <v>990</v>
      </c>
    </row>
    <row r="43" spans="1:10" s="38" customFormat="1" ht="94.5" x14ac:dyDescent="0.2">
      <c r="A43" s="39">
        <v>9</v>
      </c>
      <c r="B43" s="39" t="s">
        <v>675</v>
      </c>
      <c r="C43" s="39"/>
      <c r="D43" s="39" t="s">
        <v>1004</v>
      </c>
      <c r="E43" s="39">
        <v>1</v>
      </c>
      <c r="F43" s="39" t="s">
        <v>1005</v>
      </c>
      <c r="G43" s="40">
        <v>0</v>
      </c>
      <c r="H43" s="39" t="s">
        <v>407</v>
      </c>
      <c r="I43" s="39" t="s">
        <v>3</v>
      </c>
      <c r="J43" s="39" t="s">
        <v>990</v>
      </c>
    </row>
    <row r="44" spans="1:10" s="38" customFormat="1" ht="157.5" x14ac:dyDescent="0.2">
      <c r="A44" s="35" t="s">
        <v>358</v>
      </c>
      <c r="B44" s="35"/>
      <c r="C44" s="35"/>
      <c r="D44" s="35" t="s">
        <v>1006</v>
      </c>
      <c r="E44" s="35"/>
      <c r="F44" s="35"/>
      <c r="G44" s="36">
        <v>279000</v>
      </c>
      <c r="H44" s="35"/>
      <c r="I44" s="35"/>
      <c r="J44" s="35"/>
    </row>
    <row r="45" spans="1:10" s="38" customFormat="1" ht="189" x14ac:dyDescent="0.2">
      <c r="A45" s="39" t="s">
        <v>358</v>
      </c>
      <c r="B45" s="39"/>
      <c r="C45" s="39"/>
      <c r="D45" s="39" t="s">
        <v>1006</v>
      </c>
      <c r="E45" s="39" t="s">
        <v>1007</v>
      </c>
      <c r="F45" s="39" t="s">
        <v>1008</v>
      </c>
      <c r="G45" s="40">
        <v>279000</v>
      </c>
      <c r="H45" s="39" t="s">
        <v>407</v>
      </c>
      <c r="I45" s="39" t="s">
        <v>3</v>
      </c>
      <c r="J45" s="39" t="s">
        <v>990</v>
      </c>
    </row>
    <row r="46" spans="1:10" s="38" customFormat="1" ht="63" x14ac:dyDescent="0.2">
      <c r="A46" s="35" t="s">
        <v>1009</v>
      </c>
      <c r="B46" s="35"/>
      <c r="C46" s="35"/>
      <c r="D46" s="35" t="s">
        <v>1010</v>
      </c>
      <c r="E46" s="35"/>
      <c r="F46" s="35"/>
      <c r="G46" s="36">
        <v>2918932.41</v>
      </c>
      <c r="H46" s="35"/>
      <c r="I46" s="35"/>
      <c r="J46" s="35"/>
    </row>
    <row r="47" spans="1:10" s="38" customFormat="1" ht="94.5" x14ac:dyDescent="0.2">
      <c r="A47" s="39" t="s">
        <v>1009</v>
      </c>
      <c r="B47" s="39"/>
      <c r="C47" s="39"/>
      <c r="D47" s="39" t="s">
        <v>1010</v>
      </c>
      <c r="E47" s="39" t="s">
        <v>1007</v>
      </c>
      <c r="F47" s="39" t="s">
        <v>1011</v>
      </c>
      <c r="G47" s="40">
        <v>2918932.41</v>
      </c>
      <c r="H47" s="39" t="s">
        <v>407</v>
      </c>
      <c r="I47" s="39" t="s">
        <v>3</v>
      </c>
      <c r="J47" s="39" t="s">
        <v>990</v>
      </c>
    </row>
    <row r="48" spans="1:10" s="38" customFormat="1" ht="94.5" x14ac:dyDescent="0.2">
      <c r="A48" s="35" t="s">
        <v>361</v>
      </c>
      <c r="B48" s="35"/>
      <c r="C48" s="35"/>
      <c r="D48" s="35" t="s">
        <v>1012</v>
      </c>
      <c r="E48" s="35"/>
      <c r="F48" s="35"/>
      <c r="G48" s="36">
        <v>95272.8</v>
      </c>
      <c r="H48" s="35"/>
      <c r="I48" s="35"/>
      <c r="J48" s="35"/>
    </row>
    <row r="49" spans="1:10" s="38" customFormat="1" ht="126" x14ac:dyDescent="0.2">
      <c r="A49" s="39" t="s">
        <v>361</v>
      </c>
      <c r="B49" s="39"/>
      <c r="C49" s="39"/>
      <c r="D49" s="39" t="s">
        <v>1012</v>
      </c>
      <c r="E49" s="39" t="s">
        <v>1007</v>
      </c>
      <c r="F49" s="39" t="s">
        <v>1013</v>
      </c>
      <c r="G49" s="40">
        <v>95272.8</v>
      </c>
      <c r="H49" s="39" t="s">
        <v>407</v>
      </c>
      <c r="I49" s="39" t="s">
        <v>3</v>
      </c>
      <c r="J49" s="39" t="s">
        <v>990</v>
      </c>
    </row>
    <row r="50" spans="1:10" s="38" customFormat="1" ht="94.5" x14ac:dyDescent="0.2">
      <c r="A50" s="35" t="s">
        <v>1014</v>
      </c>
      <c r="B50" s="35"/>
      <c r="C50" s="35"/>
      <c r="D50" s="35" t="s">
        <v>1015</v>
      </c>
      <c r="E50" s="35"/>
      <c r="F50" s="35"/>
      <c r="G50" s="36">
        <v>11959.69</v>
      </c>
      <c r="H50" s="35"/>
      <c r="I50" s="35"/>
      <c r="J50" s="35"/>
    </row>
    <row r="51" spans="1:10" s="38" customFormat="1" ht="157.5" x14ac:dyDescent="0.2">
      <c r="A51" s="39" t="s">
        <v>1014</v>
      </c>
      <c r="B51" s="39"/>
      <c r="C51" s="39"/>
      <c r="D51" s="39" t="s">
        <v>1015</v>
      </c>
      <c r="E51" s="39" t="s">
        <v>1007</v>
      </c>
      <c r="F51" s="39" t="s">
        <v>1016</v>
      </c>
      <c r="G51" s="40">
        <v>11959.69</v>
      </c>
      <c r="H51" s="39" t="s">
        <v>407</v>
      </c>
      <c r="I51" s="39" t="s">
        <v>3</v>
      </c>
      <c r="J51" s="39" t="s">
        <v>990</v>
      </c>
    </row>
    <row r="52" spans="1:10" s="38" customFormat="1" ht="94.5" x14ac:dyDescent="0.2">
      <c r="A52" s="35" t="s">
        <v>1017</v>
      </c>
      <c r="B52" s="35"/>
      <c r="C52" s="35"/>
      <c r="D52" s="35" t="s">
        <v>1018</v>
      </c>
      <c r="E52" s="35"/>
      <c r="F52" s="35"/>
      <c r="G52" s="36">
        <v>10000</v>
      </c>
      <c r="H52" s="35"/>
      <c r="I52" s="35"/>
      <c r="J52" s="35"/>
    </row>
    <row r="53" spans="1:10" s="38" customFormat="1" ht="94.5" x14ac:dyDescent="0.2">
      <c r="A53" s="39" t="s">
        <v>1017</v>
      </c>
      <c r="B53" s="39"/>
      <c r="C53" s="39"/>
      <c r="D53" s="39" t="s">
        <v>1018</v>
      </c>
      <c r="E53" s="39" t="s">
        <v>1007</v>
      </c>
      <c r="F53" s="39" t="s">
        <v>1019</v>
      </c>
      <c r="G53" s="40">
        <v>10000</v>
      </c>
      <c r="H53" s="39" t="s">
        <v>407</v>
      </c>
      <c r="I53" s="39" t="s">
        <v>3</v>
      </c>
      <c r="J53" s="39" t="s">
        <v>990</v>
      </c>
    </row>
    <row r="54" spans="1:10" s="38" customFormat="1" ht="94.5" x14ac:dyDescent="0.2">
      <c r="A54" s="35" t="s">
        <v>1020</v>
      </c>
      <c r="B54" s="35"/>
      <c r="C54" s="35"/>
      <c r="D54" s="35" t="s">
        <v>1021</v>
      </c>
      <c r="E54" s="35"/>
      <c r="F54" s="35"/>
      <c r="G54" s="36">
        <v>227753.57</v>
      </c>
      <c r="H54" s="35"/>
      <c r="I54" s="35"/>
      <c r="J54" s="35"/>
    </row>
    <row r="55" spans="1:10" s="38" customFormat="1" ht="157.5" x14ac:dyDescent="0.2">
      <c r="A55" s="39" t="s">
        <v>1020</v>
      </c>
      <c r="B55" s="39"/>
      <c r="C55" s="39"/>
      <c r="D55" s="39" t="s">
        <v>1021</v>
      </c>
      <c r="E55" s="39" t="s">
        <v>1007</v>
      </c>
      <c r="F55" s="39" t="s">
        <v>1022</v>
      </c>
      <c r="G55" s="40">
        <v>227753.57</v>
      </c>
      <c r="H55" s="39" t="s">
        <v>407</v>
      </c>
      <c r="I55" s="39" t="s">
        <v>3</v>
      </c>
      <c r="J55" s="39" t="s">
        <v>990</v>
      </c>
    </row>
    <row r="56" spans="1:10" s="38" customFormat="1" ht="31.5" x14ac:dyDescent="0.2">
      <c r="A56" s="35">
        <v>2005</v>
      </c>
      <c r="B56" s="35">
        <v>2010104</v>
      </c>
      <c r="C56" s="35">
        <v>2010104001</v>
      </c>
      <c r="D56" s="35" t="s">
        <v>1023</v>
      </c>
      <c r="E56" s="35"/>
      <c r="F56" s="35"/>
      <c r="G56" s="36">
        <v>24232001.68</v>
      </c>
      <c r="H56" s="35"/>
      <c r="I56" s="35"/>
      <c r="J56" s="35" t="s">
        <v>990</v>
      </c>
    </row>
    <row r="57" spans="1:10" s="38" customFormat="1" ht="63" x14ac:dyDescent="0.2">
      <c r="A57" s="39">
        <v>2005</v>
      </c>
      <c r="B57" s="39">
        <v>2010104</v>
      </c>
      <c r="C57" s="39">
        <v>2010104001</v>
      </c>
      <c r="D57" s="39" t="s">
        <v>1023</v>
      </c>
      <c r="E57" s="39">
        <v>1</v>
      </c>
      <c r="F57" s="39" t="s">
        <v>1024</v>
      </c>
      <c r="G57" s="40">
        <v>24232001.68</v>
      </c>
      <c r="H57" s="39" t="s">
        <v>60</v>
      </c>
      <c r="I57" s="39" t="s">
        <v>707</v>
      </c>
      <c r="J57" s="39" t="s">
        <v>990</v>
      </c>
    </row>
    <row r="58" spans="1:10" s="38" customFormat="1" ht="31.5" x14ac:dyDescent="0.2">
      <c r="A58" s="35">
        <v>3006</v>
      </c>
      <c r="B58" s="35">
        <v>3030304</v>
      </c>
      <c r="C58" s="35">
        <v>3030304001</v>
      </c>
      <c r="D58" s="35" t="s">
        <v>1025</v>
      </c>
      <c r="E58" s="35"/>
      <c r="F58" s="35"/>
      <c r="G58" s="36">
        <v>500</v>
      </c>
      <c r="H58" s="35"/>
      <c r="I58" s="35"/>
      <c r="J58" s="35" t="s">
        <v>990</v>
      </c>
    </row>
    <row r="59" spans="1:10" s="38" customFormat="1" ht="63" x14ac:dyDescent="0.2">
      <c r="A59" s="39">
        <v>3006</v>
      </c>
      <c r="B59" s="39">
        <v>3030304</v>
      </c>
      <c r="C59" s="39">
        <v>3030304001</v>
      </c>
      <c r="D59" s="39" t="s">
        <v>1025</v>
      </c>
      <c r="E59" s="39">
        <v>1</v>
      </c>
      <c r="F59" s="39" t="s">
        <v>1025</v>
      </c>
      <c r="G59" s="40">
        <v>500</v>
      </c>
      <c r="H59" s="39" t="s">
        <v>60</v>
      </c>
      <c r="I59" s="39" t="s">
        <v>3</v>
      </c>
      <c r="J59" s="39" t="s">
        <v>990</v>
      </c>
    </row>
    <row r="60" spans="1:10" s="38" customFormat="1" ht="31.5" x14ac:dyDescent="0.2">
      <c r="A60" s="35">
        <v>3042</v>
      </c>
      <c r="B60" s="35">
        <v>3059999</v>
      </c>
      <c r="C60" s="35">
        <v>3059999999</v>
      </c>
      <c r="D60" s="35" t="s">
        <v>1026</v>
      </c>
      <c r="E60" s="35"/>
      <c r="F60" s="35"/>
      <c r="G60" s="36">
        <v>0</v>
      </c>
      <c r="H60" s="35"/>
      <c r="I60" s="35"/>
      <c r="J60" s="35" t="s">
        <v>990</v>
      </c>
    </row>
    <row r="61" spans="1:10" s="38" customFormat="1" ht="63" x14ac:dyDescent="0.2">
      <c r="A61" s="39">
        <v>3042</v>
      </c>
      <c r="B61" s="39">
        <v>3059999</v>
      </c>
      <c r="C61" s="39">
        <v>3059999999</v>
      </c>
      <c r="D61" s="39" t="s">
        <v>1026</v>
      </c>
      <c r="E61" s="39">
        <v>1</v>
      </c>
      <c r="F61" s="39" t="s">
        <v>1027</v>
      </c>
      <c r="G61" s="40">
        <v>0</v>
      </c>
      <c r="H61" s="39" t="s">
        <v>60</v>
      </c>
      <c r="I61" s="39" t="s">
        <v>3</v>
      </c>
      <c r="J61" s="39" t="s">
        <v>990</v>
      </c>
    </row>
    <row r="62" spans="1:10" s="38" customFormat="1" ht="63" x14ac:dyDescent="0.2">
      <c r="A62" s="35">
        <v>3047</v>
      </c>
      <c r="B62" s="35">
        <v>3050203</v>
      </c>
      <c r="C62" s="35"/>
      <c r="D62" s="35" t="s">
        <v>1028</v>
      </c>
      <c r="E62" s="41"/>
      <c r="F62" s="35"/>
      <c r="G62" s="36">
        <v>0</v>
      </c>
      <c r="H62" s="35"/>
      <c r="I62" s="35"/>
      <c r="J62" s="35" t="s">
        <v>990</v>
      </c>
    </row>
    <row r="63" spans="1:10" s="38" customFormat="1" ht="63" x14ac:dyDescent="0.2">
      <c r="A63" s="39">
        <v>3047</v>
      </c>
      <c r="B63" s="39">
        <v>3050203</v>
      </c>
      <c r="C63" s="39"/>
      <c r="D63" s="39" t="s">
        <v>1028</v>
      </c>
      <c r="E63" s="39">
        <v>1</v>
      </c>
      <c r="F63" s="39" t="s">
        <v>1029</v>
      </c>
      <c r="G63" s="40">
        <v>0</v>
      </c>
      <c r="H63" s="39" t="s">
        <v>407</v>
      </c>
      <c r="I63" s="39" t="s">
        <v>3</v>
      </c>
      <c r="J63" s="39" t="s">
        <v>990</v>
      </c>
    </row>
    <row r="64" spans="1:10" s="38" customFormat="1" ht="63" x14ac:dyDescent="0.2">
      <c r="A64" s="35">
        <v>3056</v>
      </c>
      <c r="B64" s="35">
        <v>3059999</v>
      </c>
      <c r="C64" s="35"/>
      <c r="D64" s="35" t="s">
        <v>1030</v>
      </c>
      <c r="E64" s="35"/>
      <c r="F64" s="35"/>
      <c r="G64" s="36">
        <v>0</v>
      </c>
      <c r="H64" s="35"/>
      <c r="I64" s="35"/>
      <c r="J64" s="35" t="s">
        <v>990</v>
      </c>
    </row>
    <row r="65" spans="1:10" s="38" customFormat="1" ht="94.5" x14ac:dyDescent="0.2">
      <c r="A65" s="39">
        <v>3056</v>
      </c>
      <c r="B65" s="39">
        <v>3059999</v>
      </c>
      <c r="C65" s="39"/>
      <c r="D65" s="39" t="s">
        <v>1030</v>
      </c>
      <c r="E65" s="39">
        <v>1</v>
      </c>
      <c r="F65" s="39" t="s">
        <v>1031</v>
      </c>
      <c r="G65" s="40">
        <v>0</v>
      </c>
      <c r="H65" s="39" t="s">
        <v>4</v>
      </c>
      <c r="I65" s="39" t="s">
        <v>3</v>
      </c>
      <c r="J65" s="39" t="s">
        <v>990</v>
      </c>
    </row>
    <row r="66" spans="1:10" s="38" customFormat="1" ht="63" x14ac:dyDescent="0.2">
      <c r="A66" s="35">
        <v>4003</v>
      </c>
      <c r="B66" s="35">
        <v>4020104</v>
      </c>
      <c r="C66" s="35">
        <v>4020104001</v>
      </c>
      <c r="D66" s="35" t="s">
        <v>1032</v>
      </c>
      <c r="E66" s="41"/>
      <c r="F66" s="35"/>
      <c r="G66" s="36">
        <v>700456</v>
      </c>
      <c r="H66" s="35"/>
      <c r="I66" s="35"/>
      <c r="J66" s="35" t="s">
        <v>990</v>
      </c>
    </row>
    <row r="67" spans="1:10" s="38" customFormat="1" ht="63" x14ac:dyDescent="0.2">
      <c r="A67" s="39">
        <v>4003</v>
      </c>
      <c r="B67" s="39">
        <v>4020104</v>
      </c>
      <c r="C67" s="39">
        <v>4020104001</v>
      </c>
      <c r="D67" s="39" t="s">
        <v>1032</v>
      </c>
      <c r="E67" s="39">
        <v>1</v>
      </c>
      <c r="F67" s="39" t="s">
        <v>1033</v>
      </c>
      <c r="G67" s="40">
        <v>700456</v>
      </c>
      <c r="H67" s="39" t="s">
        <v>60</v>
      </c>
      <c r="I67" s="39" t="s">
        <v>707</v>
      </c>
      <c r="J67" s="39" t="s">
        <v>990</v>
      </c>
    </row>
    <row r="68" spans="1:10" s="38" customFormat="1" ht="63" x14ac:dyDescent="0.2">
      <c r="A68" s="35">
        <v>9001</v>
      </c>
      <c r="B68" s="35">
        <v>9010302</v>
      </c>
      <c r="C68" s="35">
        <v>9010302001</v>
      </c>
      <c r="D68" s="35" t="s">
        <v>1034</v>
      </c>
      <c r="E68" s="35"/>
      <c r="F68" s="35"/>
      <c r="G68" s="36">
        <v>1500</v>
      </c>
      <c r="H68" s="35"/>
      <c r="I68" s="35"/>
      <c r="J68" s="35" t="s">
        <v>990</v>
      </c>
    </row>
    <row r="69" spans="1:10" s="38" customFormat="1" ht="63" x14ac:dyDescent="0.2">
      <c r="A69" s="39">
        <v>9001</v>
      </c>
      <c r="B69" s="39">
        <v>9010302</v>
      </c>
      <c r="C69" s="39">
        <v>9010302001</v>
      </c>
      <c r="D69" s="39" t="s">
        <v>1034</v>
      </c>
      <c r="E69" s="39">
        <v>1</v>
      </c>
      <c r="F69" s="39" t="s">
        <v>1035</v>
      </c>
      <c r="G69" s="40">
        <v>1500</v>
      </c>
      <c r="H69" s="39" t="s">
        <v>10</v>
      </c>
      <c r="I69" s="39" t="s">
        <v>707</v>
      </c>
      <c r="J69" s="39" t="s">
        <v>990</v>
      </c>
    </row>
    <row r="70" spans="1:10" s="38" customFormat="1" ht="31.5" x14ac:dyDescent="0.2">
      <c r="A70" s="35">
        <v>9004</v>
      </c>
      <c r="B70" s="35">
        <v>9010101</v>
      </c>
      <c r="C70" s="35">
        <v>9010101001</v>
      </c>
      <c r="D70" s="35" t="s">
        <v>620</v>
      </c>
      <c r="E70" s="35"/>
      <c r="F70" s="35"/>
      <c r="G70" s="36">
        <v>3000</v>
      </c>
      <c r="H70" s="43"/>
      <c r="I70" s="35"/>
      <c r="J70" s="35" t="s">
        <v>990</v>
      </c>
    </row>
    <row r="71" spans="1:10" s="38" customFormat="1" ht="31.5" x14ac:dyDescent="0.2">
      <c r="A71" s="39">
        <v>9004</v>
      </c>
      <c r="B71" s="39">
        <v>9010101</v>
      </c>
      <c r="C71" s="39">
        <v>9010101001</v>
      </c>
      <c r="D71" s="39" t="s">
        <v>620</v>
      </c>
      <c r="E71" s="39">
        <v>1</v>
      </c>
      <c r="F71" s="39" t="s">
        <v>1036</v>
      </c>
      <c r="G71" s="40">
        <v>3000</v>
      </c>
      <c r="H71" s="39" t="s">
        <v>10</v>
      </c>
      <c r="I71" s="39" t="s">
        <v>707</v>
      </c>
      <c r="J71" s="39" t="s">
        <v>990</v>
      </c>
    </row>
    <row r="72" spans="1:10" s="38" customFormat="1" ht="63" x14ac:dyDescent="0.2">
      <c r="A72" s="35">
        <v>9010</v>
      </c>
      <c r="B72" s="35">
        <v>9019903</v>
      </c>
      <c r="C72" s="35">
        <v>9019903001</v>
      </c>
      <c r="D72" s="35" t="s">
        <v>1037</v>
      </c>
      <c r="E72" s="35"/>
      <c r="F72" s="35"/>
      <c r="G72" s="36">
        <v>5000</v>
      </c>
      <c r="H72" s="35"/>
      <c r="I72" s="35"/>
      <c r="J72" s="35" t="s">
        <v>990</v>
      </c>
    </row>
    <row r="73" spans="1:10" s="38" customFormat="1" ht="63" x14ac:dyDescent="0.2">
      <c r="A73" s="39">
        <v>9010</v>
      </c>
      <c r="B73" s="39">
        <v>9019903</v>
      </c>
      <c r="C73" s="39">
        <v>9019903001</v>
      </c>
      <c r="D73" s="39" t="s">
        <v>1037</v>
      </c>
      <c r="E73" s="39">
        <v>1</v>
      </c>
      <c r="F73" s="39" t="s">
        <v>1038</v>
      </c>
      <c r="G73" s="40">
        <v>5000</v>
      </c>
      <c r="H73" s="39" t="s">
        <v>60</v>
      </c>
      <c r="I73" s="39" t="s">
        <v>707</v>
      </c>
      <c r="J73" s="39" t="s">
        <v>990</v>
      </c>
    </row>
    <row r="74" spans="1:10" s="38" customFormat="1" ht="63" x14ac:dyDescent="0.2">
      <c r="A74" s="35">
        <v>9013</v>
      </c>
      <c r="B74" s="35">
        <v>9010201</v>
      </c>
      <c r="C74" s="35">
        <v>9010201001</v>
      </c>
      <c r="D74" s="35" t="s">
        <v>1039</v>
      </c>
      <c r="E74" s="35"/>
      <c r="F74" s="35"/>
      <c r="G74" s="36">
        <v>2865000</v>
      </c>
      <c r="H74" s="35"/>
      <c r="I74" s="35"/>
      <c r="J74" s="35" t="s">
        <v>990</v>
      </c>
    </row>
    <row r="75" spans="1:10" s="38" customFormat="1" ht="63" x14ac:dyDescent="0.2">
      <c r="A75" s="39">
        <v>9013</v>
      </c>
      <c r="B75" s="39">
        <v>9010201</v>
      </c>
      <c r="C75" s="39">
        <v>9010201001</v>
      </c>
      <c r="D75" s="39" t="s">
        <v>1039</v>
      </c>
      <c r="E75" s="39">
        <v>1</v>
      </c>
      <c r="F75" s="39" t="s">
        <v>1040</v>
      </c>
      <c r="G75" s="40">
        <v>2865000</v>
      </c>
      <c r="H75" s="39" t="s">
        <v>10</v>
      </c>
      <c r="I75" s="39" t="s">
        <v>707</v>
      </c>
      <c r="J75" s="39" t="s">
        <v>990</v>
      </c>
    </row>
    <row r="76" spans="1:10" s="38" customFormat="1" ht="63" x14ac:dyDescent="0.2">
      <c r="A76" s="35">
        <v>9014</v>
      </c>
      <c r="B76" s="35">
        <v>9010301</v>
      </c>
      <c r="C76" s="35">
        <v>9010301001</v>
      </c>
      <c r="D76" s="35" t="s">
        <v>624</v>
      </c>
      <c r="E76" s="35"/>
      <c r="F76" s="35"/>
      <c r="G76" s="36">
        <v>30000</v>
      </c>
      <c r="H76" s="35"/>
      <c r="I76" s="35"/>
      <c r="J76" s="35" t="s">
        <v>990</v>
      </c>
    </row>
    <row r="77" spans="1:10" s="38" customFormat="1" ht="63" x14ac:dyDescent="0.2">
      <c r="A77" s="39">
        <v>9014</v>
      </c>
      <c r="B77" s="39">
        <v>9010301</v>
      </c>
      <c r="C77" s="39">
        <v>9010301001</v>
      </c>
      <c r="D77" s="39" t="s">
        <v>624</v>
      </c>
      <c r="E77" s="39">
        <v>1</v>
      </c>
      <c r="F77" s="39" t="s">
        <v>1041</v>
      </c>
      <c r="G77" s="40">
        <v>30000</v>
      </c>
      <c r="H77" s="39" t="s">
        <v>10</v>
      </c>
      <c r="I77" s="39" t="s">
        <v>707</v>
      </c>
      <c r="J77" s="39" t="s">
        <v>990</v>
      </c>
    </row>
    <row r="78" spans="1:10" s="38" customFormat="1" ht="31.5" x14ac:dyDescent="0.2">
      <c r="A78" s="35">
        <v>9015</v>
      </c>
      <c r="B78" s="35">
        <v>9010102</v>
      </c>
      <c r="C78" s="35">
        <v>9010102001</v>
      </c>
      <c r="D78" s="35" t="s">
        <v>1042</v>
      </c>
      <c r="E78" s="35"/>
      <c r="F78" s="35"/>
      <c r="G78" s="36">
        <v>990000</v>
      </c>
      <c r="H78" s="35"/>
      <c r="I78" s="35"/>
      <c r="J78" s="35" t="s">
        <v>990</v>
      </c>
    </row>
    <row r="79" spans="1:10" s="38" customFormat="1" ht="63" x14ac:dyDescent="0.2">
      <c r="A79" s="39">
        <v>9015</v>
      </c>
      <c r="B79" s="39">
        <v>9010102</v>
      </c>
      <c r="C79" s="39">
        <v>9010102001</v>
      </c>
      <c r="D79" s="39" t="s">
        <v>1042</v>
      </c>
      <c r="E79" s="39">
        <v>1</v>
      </c>
      <c r="F79" s="39" t="s">
        <v>1043</v>
      </c>
      <c r="G79" s="40">
        <v>990000</v>
      </c>
      <c r="H79" s="39" t="s">
        <v>10</v>
      </c>
      <c r="I79" s="39" t="s">
        <v>707</v>
      </c>
      <c r="J79" s="39" t="s">
        <v>990</v>
      </c>
    </row>
    <row r="80" spans="1:10" s="38" customFormat="1" ht="63" x14ac:dyDescent="0.2">
      <c r="A80" s="35">
        <v>9019</v>
      </c>
      <c r="B80" s="35">
        <v>9010202</v>
      </c>
      <c r="C80" s="35">
        <v>9010202001</v>
      </c>
      <c r="D80" s="35" t="s">
        <v>1044</v>
      </c>
      <c r="E80" s="35"/>
      <c r="F80" s="35"/>
      <c r="G80" s="36">
        <v>1000</v>
      </c>
      <c r="H80" s="35"/>
      <c r="I80" s="35"/>
      <c r="J80" s="35" t="s">
        <v>990</v>
      </c>
    </row>
    <row r="81" spans="1:10" s="38" customFormat="1" ht="94.5" x14ac:dyDescent="0.2">
      <c r="A81" s="39">
        <v>9019</v>
      </c>
      <c r="B81" s="39">
        <v>9010202</v>
      </c>
      <c r="C81" s="39">
        <v>9010202001</v>
      </c>
      <c r="D81" s="39" t="s">
        <v>1044</v>
      </c>
      <c r="E81" s="39">
        <v>1</v>
      </c>
      <c r="F81" s="39" t="s">
        <v>1045</v>
      </c>
      <c r="G81" s="40">
        <v>1000</v>
      </c>
      <c r="H81" s="39" t="s">
        <v>10</v>
      </c>
      <c r="I81" s="39" t="s">
        <v>707</v>
      </c>
      <c r="J81" s="39" t="s">
        <v>990</v>
      </c>
    </row>
    <row r="82" spans="1:10" s="38" customFormat="1" ht="31.5" x14ac:dyDescent="0.2">
      <c r="A82" s="35">
        <v>9022</v>
      </c>
      <c r="B82" s="35">
        <v>9010199</v>
      </c>
      <c r="C82" s="35">
        <v>9010199999</v>
      </c>
      <c r="D82" s="35" t="s">
        <v>1046</v>
      </c>
      <c r="E82" s="35"/>
      <c r="F82" s="35"/>
      <c r="G82" s="36">
        <v>6000</v>
      </c>
      <c r="H82" s="35"/>
      <c r="I82" s="35"/>
      <c r="J82" s="35" t="s">
        <v>990</v>
      </c>
    </row>
    <row r="83" spans="1:10" s="38" customFormat="1" ht="31.5" x14ac:dyDescent="0.2">
      <c r="A83" s="39">
        <v>9022</v>
      </c>
      <c r="B83" s="39">
        <v>9010199</v>
      </c>
      <c r="C83" s="39">
        <v>9010199999</v>
      </c>
      <c r="D83" s="39" t="s">
        <v>1046</v>
      </c>
      <c r="E83" s="39">
        <v>1</v>
      </c>
      <c r="F83" s="39" t="s">
        <v>1047</v>
      </c>
      <c r="G83" s="40">
        <v>6000</v>
      </c>
      <c r="H83" s="39" t="s">
        <v>10</v>
      </c>
      <c r="I83" s="39" t="s">
        <v>707</v>
      </c>
      <c r="J83" s="39" t="s">
        <v>990</v>
      </c>
    </row>
    <row r="84" spans="1:10" s="38" customFormat="1" ht="63" x14ac:dyDescent="0.2">
      <c r="A84" s="35">
        <v>9025</v>
      </c>
      <c r="B84" s="35">
        <v>9019903</v>
      </c>
      <c r="C84" s="35">
        <v>9019903001</v>
      </c>
      <c r="D84" s="35" t="s">
        <v>1048</v>
      </c>
      <c r="E84" s="41"/>
      <c r="F84" s="35"/>
      <c r="G84" s="36">
        <v>10000</v>
      </c>
      <c r="H84" s="35"/>
      <c r="I84" s="35"/>
      <c r="J84" s="35" t="s">
        <v>990</v>
      </c>
    </row>
    <row r="85" spans="1:10" s="38" customFormat="1" ht="63" x14ac:dyDescent="0.2">
      <c r="A85" s="39">
        <v>9025</v>
      </c>
      <c r="B85" s="39">
        <v>9019903</v>
      </c>
      <c r="C85" s="39">
        <v>9019903001</v>
      </c>
      <c r="D85" s="39" t="s">
        <v>1048</v>
      </c>
      <c r="E85" s="39">
        <v>1</v>
      </c>
      <c r="F85" s="39" t="s">
        <v>1049</v>
      </c>
      <c r="G85" s="40">
        <v>10000</v>
      </c>
      <c r="H85" s="39" t="s">
        <v>60</v>
      </c>
      <c r="I85" s="39" t="s">
        <v>707</v>
      </c>
      <c r="J85" s="39" t="s">
        <v>990</v>
      </c>
    </row>
    <row r="86" spans="1:10" s="38" customFormat="1" ht="31.5" x14ac:dyDescent="0.2">
      <c r="A86" s="35">
        <v>9027</v>
      </c>
      <c r="B86" s="35">
        <v>9019901</v>
      </c>
      <c r="C86" s="35">
        <v>9019901001</v>
      </c>
      <c r="D86" s="35" t="s">
        <v>1050</v>
      </c>
      <c r="E86" s="35"/>
      <c r="F86" s="35"/>
      <c r="G86" s="36">
        <v>20000</v>
      </c>
      <c r="H86" s="35"/>
      <c r="I86" s="35"/>
      <c r="J86" s="35" t="s">
        <v>990</v>
      </c>
    </row>
    <row r="87" spans="1:10" s="38" customFormat="1" ht="63" x14ac:dyDescent="0.2">
      <c r="A87" s="39">
        <v>9027</v>
      </c>
      <c r="B87" s="39">
        <v>9019901</v>
      </c>
      <c r="C87" s="39">
        <v>9019901001</v>
      </c>
      <c r="D87" s="39" t="s">
        <v>1050</v>
      </c>
      <c r="E87" s="39">
        <v>1</v>
      </c>
      <c r="F87" s="39" t="s">
        <v>1051</v>
      </c>
      <c r="G87" s="40">
        <v>20000</v>
      </c>
      <c r="H87" s="39" t="s">
        <v>60</v>
      </c>
      <c r="I87" s="39" t="s">
        <v>3</v>
      </c>
      <c r="J87" s="39" t="s">
        <v>990</v>
      </c>
    </row>
    <row r="88" spans="1:10" s="38" customFormat="1" ht="31.5" x14ac:dyDescent="0.2">
      <c r="A88" s="35">
        <v>9028</v>
      </c>
      <c r="B88" s="35">
        <v>9010199</v>
      </c>
      <c r="C88" s="35">
        <v>9010199999</v>
      </c>
      <c r="D88" s="35" t="s">
        <v>1052</v>
      </c>
      <c r="E88" s="35"/>
      <c r="F88" s="35"/>
      <c r="G88" s="36">
        <v>10000</v>
      </c>
      <c r="H88" s="35"/>
      <c r="I88" s="35"/>
      <c r="J88" s="35" t="s">
        <v>990</v>
      </c>
    </row>
    <row r="89" spans="1:10" s="38" customFormat="1" ht="31.5" x14ac:dyDescent="0.2">
      <c r="A89" s="39">
        <v>9028</v>
      </c>
      <c r="B89" s="39">
        <v>9010199</v>
      </c>
      <c r="C89" s="39">
        <v>9010199999</v>
      </c>
      <c r="D89" s="39" t="s">
        <v>1052</v>
      </c>
      <c r="E89" s="39">
        <v>1</v>
      </c>
      <c r="F89" s="39" t="s">
        <v>1053</v>
      </c>
      <c r="G89" s="40">
        <v>10000</v>
      </c>
      <c r="H89" s="39" t="s">
        <v>60</v>
      </c>
      <c r="I89" s="39" t="s">
        <v>707</v>
      </c>
      <c r="J89" s="39" t="s">
        <v>990</v>
      </c>
    </row>
    <row r="90" spans="1:10" s="38" customFormat="1" ht="63" x14ac:dyDescent="0.2">
      <c r="A90" s="35">
        <v>9029</v>
      </c>
      <c r="B90" s="35">
        <v>9010199</v>
      </c>
      <c r="C90" s="35">
        <v>9010199999</v>
      </c>
      <c r="D90" s="35" t="s">
        <v>1054</v>
      </c>
      <c r="E90" s="35"/>
      <c r="F90" s="35"/>
      <c r="G90" s="36">
        <v>5000</v>
      </c>
      <c r="H90" s="35"/>
      <c r="I90" s="35"/>
      <c r="J90" s="35" t="s">
        <v>990</v>
      </c>
    </row>
    <row r="91" spans="1:10" s="38" customFormat="1" ht="63" x14ac:dyDescent="0.2">
      <c r="A91" s="39">
        <v>9029</v>
      </c>
      <c r="B91" s="39">
        <v>9010199</v>
      </c>
      <c r="C91" s="39">
        <v>9010199999</v>
      </c>
      <c r="D91" s="39" t="s">
        <v>1054</v>
      </c>
      <c r="E91" s="39">
        <v>1</v>
      </c>
      <c r="F91" s="39" t="s">
        <v>1055</v>
      </c>
      <c r="G91" s="40">
        <v>5000</v>
      </c>
      <c r="H91" s="39" t="s">
        <v>4</v>
      </c>
      <c r="I91" s="39" t="s">
        <v>707</v>
      </c>
      <c r="J91" s="39" t="s">
        <v>990</v>
      </c>
    </row>
    <row r="92" spans="1:10" s="38" customFormat="1" ht="63" x14ac:dyDescent="0.2">
      <c r="A92" s="35">
        <v>9033</v>
      </c>
      <c r="B92" s="35">
        <v>9010199</v>
      </c>
      <c r="C92" s="35">
        <v>9010199999</v>
      </c>
      <c r="D92" s="35" t="s">
        <v>1056</v>
      </c>
      <c r="E92" s="41"/>
      <c r="F92" s="35"/>
      <c r="G92" s="36">
        <v>210000</v>
      </c>
      <c r="H92" s="35"/>
      <c r="I92" s="35"/>
      <c r="J92" s="35" t="s">
        <v>990</v>
      </c>
    </row>
    <row r="93" spans="1:10" s="38" customFormat="1" ht="63" x14ac:dyDescent="0.2">
      <c r="A93" s="39">
        <v>9033</v>
      </c>
      <c r="B93" s="39">
        <v>9010199</v>
      </c>
      <c r="C93" s="39">
        <v>9010199999</v>
      </c>
      <c r="D93" s="39" t="s">
        <v>1056</v>
      </c>
      <c r="E93" s="39">
        <v>1</v>
      </c>
      <c r="F93" s="39" t="s">
        <v>1057</v>
      </c>
      <c r="G93" s="40">
        <v>210000</v>
      </c>
      <c r="H93" s="39" t="s">
        <v>4</v>
      </c>
      <c r="I93" s="39" t="s">
        <v>707</v>
      </c>
      <c r="J93" s="39" t="s">
        <v>990</v>
      </c>
    </row>
    <row r="94" spans="1:10" s="38" customFormat="1" ht="94.5" x14ac:dyDescent="0.2">
      <c r="A94" s="35">
        <v>9034</v>
      </c>
      <c r="B94" s="35">
        <v>9010199</v>
      </c>
      <c r="C94" s="35">
        <v>9010199999</v>
      </c>
      <c r="D94" s="35" t="s">
        <v>1058</v>
      </c>
      <c r="E94" s="35"/>
      <c r="F94" s="35"/>
      <c r="G94" s="36">
        <v>100000</v>
      </c>
      <c r="H94" s="35"/>
      <c r="I94" s="35"/>
      <c r="J94" s="35" t="s">
        <v>990</v>
      </c>
    </row>
    <row r="95" spans="1:10" s="38" customFormat="1" ht="94.5" x14ac:dyDescent="0.2">
      <c r="A95" s="39">
        <v>9034</v>
      </c>
      <c r="B95" s="39">
        <v>9010199</v>
      </c>
      <c r="C95" s="39">
        <v>9010199999</v>
      </c>
      <c r="D95" s="39" t="s">
        <v>1058</v>
      </c>
      <c r="E95" s="39">
        <v>1</v>
      </c>
      <c r="F95" s="39" t="s">
        <v>1059</v>
      </c>
      <c r="G95" s="40">
        <v>100000</v>
      </c>
      <c r="H95" s="39" t="s">
        <v>4</v>
      </c>
      <c r="I95" s="39" t="s">
        <v>707</v>
      </c>
      <c r="J95" s="39" t="s">
        <v>990</v>
      </c>
    </row>
    <row r="96" spans="1:10" s="38" customFormat="1" ht="94.5" x14ac:dyDescent="0.2">
      <c r="A96" s="35">
        <v>9035</v>
      </c>
      <c r="B96" s="35">
        <v>9010199</v>
      </c>
      <c r="C96" s="35">
        <v>9010199999</v>
      </c>
      <c r="D96" s="35" t="s">
        <v>1060</v>
      </c>
      <c r="E96" s="35"/>
      <c r="F96" s="35"/>
      <c r="G96" s="36">
        <f>476800-8000</f>
        <v>468800</v>
      </c>
      <c r="H96" s="35"/>
      <c r="I96" s="35"/>
      <c r="J96" s="35" t="s">
        <v>990</v>
      </c>
    </row>
    <row r="97" spans="1:10" s="38" customFormat="1" ht="94.5" x14ac:dyDescent="0.2">
      <c r="A97" s="39">
        <v>9035</v>
      </c>
      <c r="B97" s="39">
        <v>9010199</v>
      </c>
      <c r="C97" s="39">
        <v>9010199999</v>
      </c>
      <c r="D97" s="39" t="s">
        <v>1060</v>
      </c>
      <c r="E97" s="39">
        <v>1</v>
      </c>
      <c r="F97" s="39" t="s">
        <v>1061</v>
      </c>
      <c r="G97" s="40">
        <f>476800-8000</f>
        <v>468800</v>
      </c>
      <c r="H97" s="39" t="s">
        <v>4</v>
      </c>
      <c r="I97" s="39" t="s">
        <v>707</v>
      </c>
      <c r="J97" s="39" t="s">
        <v>990</v>
      </c>
    </row>
    <row r="98" spans="1:10" s="38" customFormat="1" ht="31.5" x14ac:dyDescent="0.2">
      <c r="A98" s="35">
        <v>9036</v>
      </c>
      <c r="B98" s="35">
        <v>9010199</v>
      </c>
      <c r="C98" s="35">
        <v>9010199999</v>
      </c>
      <c r="D98" s="35" t="s">
        <v>1062</v>
      </c>
      <c r="E98" s="35"/>
      <c r="F98" s="35"/>
      <c r="G98" s="36">
        <v>10000</v>
      </c>
      <c r="H98" s="35"/>
      <c r="I98" s="35"/>
      <c r="J98" s="35" t="s">
        <v>990</v>
      </c>
    </row>
    <row r="99" spans="1:10" s="38" customFormat="1" ht="63" x14ac:dyDescent="0.2">
      <c r="A99" s="39">
        <v>9036</v>
      </c>
      <c r="B99" s="39">
        <v>9010199</v>
      </c>
      <c r="C99" s="39">
        <v>9010199999</v>
      </c>
      <c r="D99" s="39" t="s">
        <v>1062</v>
      </c>
      <c r="E99" s="39">
        <v>1</v>
      </c>
      <c r="F99" s="39" t="s">
        <v>1063</v>
      </c>
      <c r="G99" s="40">
        <v>10000</v>
      </c>
      <c r="H99" s="39" t="s">
        <v>10</v>
      </c>
      <c r="I99" s="39" t="s">
        <v>1064</v>
      </c>
      <c r="J99" s="39" t="s">
        <v>990</v>
      </c>
    </row>
    <row r="100" spans="1:10" s="38" customFormat="1" ht="31.5" x14ac:dyDescent="0.2">
      <c r="A100" s="35">
        <v>9037</v>
      </c>
      <c r="B100" s="35">
        <v>9010199</v>
      </c>
      <c r="C100" s="35"/>
      <c r="D100" s="35" t="s">
        <v>1065</v>
      </c>
      <c r="E100" s="35"/>
      <c r="F100" s="35"/>
      <c r="G100" s="36">
        <v>10000</v>
      </c>
      <c r="H100" s="35"/>
      <c r="I100" s="35"/>
      <c r="J100" s="35" t="s">
        <v>990</v>
      </c>
    </row>
    <row r="101" spans="1:10" s="38" customFormat="1" ht="63" x14ac:dyDescent="0.2">
      <c r="A101" s="39">
        <v>9037</v>
      </c>
      <c r="B101" s="39">
        <v>9010199</v>
      </c>
      <c r="C101" s="39"/>
      <c r="D101" s="39" t="s">
        <v>1065</v>
      </c>
      <c r="E101" s="39">
        <v>1</v>
      </c>
      <c r="F101" s="39" t="s">
        <v>1066</v>
      </c>
      <c r="G101" s="40">
        <v>10000</v>
      </c>
      <c r="H101" s="39" t="s">
        <v>4</v>
      </c>
      <c r="I101" s="39" t="s">
        <v>707</v>
      </c>
      <c r="J101" s="39" t="s">
        <v>990</v>
      </c>
    </row>
    <row r="102" spans="1:10" s="38" customFormat="1" ht="63" x14ac:dyDescent="0.2">
      <c r="A102" s="35">
        <v>9038</v>
      </c>
      <c r="B102" s="35">
        <v>9010199</v>
      </c>
      <c r="C102" s="35">
        <v>9010199999</v>
      </c>
      <c r="D102" s="35" t="s">
        <v>1067</v>
      </c>
      <c r="E102" s="35"/>
      <c r="F102" s="35"/>
      <c r="G102" s="36">
        <f>23000+8000</f>
        <v>31000</v>
      </c>
      <c r="H102" s="35"/>
      <c r="I102" s="35"/>
      <c r="J102" s="35" t="s">
        <v>990</v>
      </c>
    </row>
    <row r="103" spans="1:10" s="38" customFormat="1" ht="63" x14ac:dyDescent="0.2">
      <c r="A103" s="39">
        <v>9038</v>
      </c>
      <c r="B103" s="39">
        <v>9010199</v>
      </c>
      <c r="C103" s="39">
        <v>9010199999</v>
      </c>
      <c r="D103" s="39" t="s">
        <v>1067</v>
      </c>
      <c r="E103" s="39">
        <v>1</v>
      </c>
      <c r="F103" s="39" t="s">
        <v>1068</v>
      </c>
      <c r="G103" s="40">
        <f>23000+8000</f>
        <v>31000</v>
      </c>
      <c r="H103" s="39" t="s">
        <v>4</v>
      </c>
      <c r="I103" s="39" t="s">
        <v>707</v>
      </c>
      <c r="J103" s="39" t="s">
        <v>990</v>
      </c>
    </row>
    <row r="104" spans="1:10" s="38" customFormat="1" ht="63" x14ac:dyDescent="0.2">
      <c r="A104" s="35">
        <v>9040</v>
      </c>
      <c r="B104" s="35">
        <v>9010299</v>
      </c>
      <c r="C104" s="35">
        <v>9010299999</v>
      </c>
      <c r="D104" s="35" t="s">
        <v>1069</v>
      </c>
      <c r="E104" s="35"/>
      <c r="F104" s="35"/>
      <c r="G104" s="36">
        <v>5000</v>
      </c>
      <c r="H104" s="35"/>
      <c r="I104" s="35"/>
      <c r="J104" s="35" t="s">
        <v>990</v>
      </c>
    </row>
    <row r="105" spans="1:10" s="38" customFormat="1" ht="63" x14ac:dyDescent="0.2">
      <c r="A105" s="39">
        <v>9040</v>
      </c>
      <c r="B105" s="39">
        <v>9010299</v>
      </c>
      <c r="C105" s="39">
        <v>9010299999</v>
      </c>
      <c r="D105" s="39" t="s">
        <v>1069</v>
      </c>
      <c r="E105" s="39">
        <v>1</v>
      </c>
      <c r="F105" s="39" t="s">
        <v>1070</v>
      </c>
      <c r="G105" s="40">
        <v>5000</v>
      </c>
      <c r="H105" s="39" t="s">
        <v>4</v>
      </c>
      <c r="I105" s="39" t="s">
        <v>3</v>
      </c>
      <c r="J105" s="39" t="s">
        <v>990</v>
      </c>
    </row>
    <row r="106" spans="1:10" s="38" customFormat="1" ht="94.5" x14ac:dyDescent="0.2">
      <c r="A106" s="35">
        <v>9041</v>
      </c>
      <c r="B106" s="35">
        <v>9019999</v>
      </c>
      <c r="C106" s="35"/>
      <c r="D106" s="35" t="s">
        <v>1071</v>
      </c>
      <c r="E106" s="35"/>
      <c r="F106" s="35"/>
      <c r="G106" s="36">
        <v>10000</v>
      </c>
      <c r="H106" s="35"/>
      <c r="I106" s="35"/>
      <c r="J106" s="35" t="s">
        <v>990</v>
      </c>
    </row>
    <row r="107" spans="1:10" s="38" customFormat="1" ht="157.5" x14ac:dyDescent="0.2">
      <c r="A107" s="39">
        <v>9041</v>
      </c>
      <c r="B107" s="39">
        <v>9019999</v>
      </c>
      <c r="C107" s="39"/>
      <c r="D107" s="39" t="s">
        <v>1071</v>
      </c>
      <c r="E107" s="39">
        <v>1</v>
      </c>
      <c r="F107" s="39" t="s">
        <v>1072</v>
      </c>
      <c r="G107" s="40">
        <v>10000</v>
      </c>
      <c r="H107" s="39" t="s">
        <v>10</v>
      </c>
      <c r="I107" s="39" t="s">
        <v>3</v>
      </c>
      <c r="J107" s="39" t="s">
        <v>990</v>
      </c>
    </row>
    <row r="108" spans="1:10" s="38" customFormat="1" ht="126" x14ac:dyDescent="0.2">
      <c r="A108" s="35">
        <v>3010</v>
      </c>
      <c r="B108" s="35">
        <v>3059999</v>
      </c>
      <c r="C108" s="35">
        <v>3059999999</v>
      </c>
      <c r="D108" s="35" t="s">
        <v>1073</v>
      </c>
      <c r="E108" s="35"/>
      <c r="F108" s="35"/>
      <c r="G108" s="36">
        <v>50</v>
      </c>
      <c r="H108" s="35"/>
      <c r="I108" s="35"/>
      <c r="J108" s="35" t="s">
        <v>1074</v>
      </c>
    </row>
    <row r="109" spans="1:10" s="38" customFormat="1" ht="126" x14ac:dyDescent="0.2">
      <c r="A109" s="39">
        <v>3010</v>
      </c>
      <c r="B109" s="39">
        <v>3059999</v>
      </c>
      <c r="C109" s="39">
        <v>3059999999</v>
      </c>
      <c r="D109" s="39" t="s">
        <v>1073</v>
      </c>
      <c r="E109" s="39">
        <v>1</v>
      </c>
      <c r="F109" s="39" t="s">
        <v>983</v>
      </c>
      <c r="G109" s="40">
        <v>50</v>
      </c>
      <c r="H109" s="39" t="s">
        <v>74</v>
      </c>
      <c r="I109" s="39" t="s">
        <v>3</v>
      </c>
      <c r="J109" s="39" t="s">
        <v>1074</v>
      </c>
    </row>
    <row r="110" spans="1:10" s="38" customFormat="1" ht="63" x14ac:dyDescent="0.2">
      <c r="A110" s="35">
        <v>2006</v>
      </c>
      <c r="B110" s="35">
        <v>2010102</v>
      </c>
      <c r="C110" s="35">
        <v>2010102001</v>
      </c>
      <c r="D110" s="35" t="s">
        <v>1075</v>
      </c>
      <c r="E110" s="35"/>
      <c r="F110" s="35"/>
      <c r="G110" s="36">
        <v>0</v>
      </c>
      <c r="H110" s="35"/>
      <c r="I110" s="35"/>
      <c r="J110" s="35" t="s">
        <v>1076</v>
      </c>
    </row>
    <row r="111" spans="1:10" s="38" customFormat="1" ht="63" x14ac:dyDescent="0.2">
      <c r="A111" s="39">
        <v>2006</v>
      </c>
      <c r="B111" s="39">
        <v>2010102</v>
      </c>
      <c r="C111" s="39">
        <v>2010102001</v>
      </c>
      <c r="D111" s="39" t="s">
        <v>1075</v>
      </c>
      <c r="E111" s="39">
        <v>1</v>
      </c>
      <c r="F111" s="39" t="s">
        <v>1077</v>
      </c>
      <c r="G111" s="40">
        <v>0</v>
      </c>
      <c r="H111" s="39" t="s">
        <v>77</v>
      </c>
      <c r="I111" s="39" t="s">
        <v>3</v>
      </c>
      <c r="J111" s="39" t="s">
        <v>1076</v>
      </c>
    </row>
    <row r="112" spans="1:10" s="38" customFormat="1" ht="94.5" x14ac:dyDescent="0.2">
      <c r="A112" s="35">
        <v>2010</v>
      </c>
      <c r="B112" s="35">
        <v>2010401</v>
      </c>
      <c r="C112" s="35"/>
      <c r="D112" s="35" t="s">
        <v>1078</v>
      </c>
      <c r="E112" s="35"/>
      <c r="F112" s="35"/>
      <c r="G112" s="36">
        <v>5500</v>
      </c>
      <c r="H112" s="35"/>
      <c r="I112" s="35"/>
      <c r="J112" s="35" t="s">
        <v>1076</v>
      </c>
    </row>
    <row r="113" spans="1:10" s="38" customFormat="1" ht="94.5" x14ac:dyDescent="0.2">
      <c r="A113" s="39">
        <v>2010</v>
      </c>
      <c r="B113" s="39">
        <v>2010401</v>
      </c>
      <c r="C113" s="39"/>
      <c r="D113" s="39" t="s">
        <v>1078</v>
      </c>
      <c r="E113" s="39">
        <v>1</v>
      </c>
      <c r="F113" s="39" t="s">
        <v>1079</v>
      </c>
      <c r="G113" s="40">
        <v>5500</v>
      </c>
      <c r="H113" s="39" t="s">
        <v>77</v>
      </c>
      <c r="I113" s="39" t="s">
        <v>3</v>
      </c>
      <c r="J113" s="39" t="s">
        <v>1076</v>
      </c>
    </row>
    <row r="114" spans="1:10" s="38" customFormat="1" ht="63" x14ac:dyDescent="0.2">
      <c r="A114" s="35">
        <v>3009</v>
      </c>
      <c r="B114" s="35">
        <v>3059999</v>
      </c>
      <c r="C114" s="35">
        <v>3059999999</v>
      </c>
      <c r="D114" s="35" t="s">
        <v>1080</v>
      </c>
      <c r="E114" s="35"/>
      <c r="F114" s="35"/>
      <c r="G114" s="36">
        <v>0</v>
      </c>
      <c r="H114" s="35"/>
      <c r="I114" s="35"/>
      <c r="J114" s="35" t="s">
        <v>1076</v>
      </c>
    </row>
    <row r="115" spans="1:10" s="38" customFormat="1" ht="63" x14ac:dyDescent="0.2">
      <c r="A115" s="39">
        <v>3009</v>
      </c>
      <c r="B115" s="39">
        <v>3059999</v>
      </c>
      <c r="C115" s="39">
        <v>3059999999</v>
      </c>
      <c r="D115" s="39" t="s">
        <v>1080</v>
      </c>
      <c r="E115" s="39">
        <v>1</v>
      </c>
      <c r="F115" s="39" t="s">
        <v>983</v>
      </c>
      <c r="G115" s="40">
        <v>0</v>
      </c>
      <c r="H115" s="39" t="s">
        <v>77</v>
      </c>
      <c r="I115" s="39" t="s">
        <v>3</v>
      </c>
      <c r="J115" s="39" t="s">
        <v>1076</v>
      </c>
    </row>
    <row r="116" spans="1:10" s="38" customFormat="1" ht="63" x14ac:dyDescent="0.2">
      <c r="A116" s="35">
        <v>4006</v>
      </c>
      <c r="B116" s="35">
        <v>4020102</v>
      </c>
      <c r="C116" s="35"/>
      <c r="D116" s="35" t="s">
        <v>1081</v>
      </c>
      <c r="E116" s="35"/>
      <c r="F116" s="35"/>
      <c r="G116" s="36">
        <v>2500</v>
      </c>
      <c r="H116" s="35"/>
      <c r="I116" s="35"/>
      <c r="J116" s="35" t="s">
        <v>1076</v>
      </c>
    </row>
    <row r="117" spans="1:10" s="38" customFormat="1" ht="94.5" x14ac:dyDescent="0.2">
      <c r="A117" s="39">
        <v>4006</v>
      </c>
      <c r="B117" s="39">
        <v>4020102</v>
      </c>
      <c r="C117" s="39"/>
      <c r="D117" s="39" t="s">
        <v>1081</v>
      </c>
      <c r="E117" s="39">
        <v>1</v>
      </c>
      <c r="F117" s="39" t="s">
        <v>1082</v>
      </c>
      <c r="G117" s="40">
        <v>2500</v>
      </c>
      <c r="H117" s="39" t="s">
        <v>77</v>
      </c>
      <c r="I117" s="39" t="s">
        <v>3</v>
      </c>
      <c r="J117" s="39" t="s">
        <v>1076</v>
      </c>
    </row>
    <row r="118" spans="1:10" s="38" customFormat="1" ht="63" x14ac:dyDescent="0.2">
      <c r="A118" s="35">
        <v>3049</v>
      </c>
      <c r="B118" s="35">
        <v>3059999</v>
      </c>
      <c r="C118" s="35">
        <v>3059999999</v>
      </c>
      <c r="D118" s="35" t="s">
        <v>1083</v>
      </c>
      <c r="E118" s="35"/>
      <c r="F118" s="35"/>
      <c r="G118" s="36">
        <v>0</v>
      </c>
      <c r="H118" s="35"/>
      <c r="I118" s="35"/>
      <c r="J118" s="35" t="s">
        <v>1084</v>
      </c>
    </row>
    <row r="119" spans="1:10" s="38" customFormat="1" ht="63" x14ac:dyDescent="0.2">
      <c r="A119" s="39">
        <v>3049</v>
      </c>
      <c r="B119" s="39">
        <v>3059999</v>
      </c>
      <c r="C119" s="39">
        <v>3059999999</v>
      </c>
      <c r="D119" s="39" t="s">
        <v>1083</v>
      </c>
      <c r="E119" s="39">
        <v>1</v>
      </c>
      <c r="F119" s="39" t="s">
        <v>983</v>
      </c>
      <c r="G119" s="40">
        <v>0</v>
      </c>
      <c r="H119" s="39" t="s">
        <v>111</v>
      </c>
      <c r="I119" s="39" t="s">
        <v>3</v>
      </c>
      <c r="J119" s="39" t="s">
        <v>1084</v>
      </c>
    </row>
    <row r="120" spans="1:10" s="38" customFormat="1" ht="157.5" x14ac:dyDescent="0.2">
      <c r="A120" s="35">
        <v>2004</v>
      </c>
      <c r="B120" s="35">
        <v>2010104</v>
      </c>
      <c r="C120" s="35">
        <v>2010104001</v>
      </c>
      <c r="D120" s="35" t="s">
        <v>1085</v>
      </c>
      <c r="E120" s="35"/>
      <c r="F120" s="35"/>
      <c r="G120" s="36">
        <v>33000</v>
      </c>
      <c r="H120" s="35"/>
      <c r="I120" s="35"/>
      <c r="J120" s="35" t="s">
        <v>1086</v>
      </c>
    </row>
    <row r="121" spans="1:10" s="38" customFormat="1" ht="157.5" x14ac:dyDescent="0.2">
      <c r="A121" s="39">
        <v>2004</v>
      </c>
      <c r="B121" s="39">
        <v>2010104</v>
      </c>
      <c r="C121" s="39">
        <v>2010104001</v>
      </c>
      <c r="D121" s="39" t="s">
        <v>1085</v>
      </c>
      <c r="E121" s="39">
        <v>1</v>
      </c>
      <c r="F121" s="39" t="s">
        <v>1087</v>
      </c>
      <c r="G121" s="40">
        <v>33000</v>
      </c>
      <c r="H121" s="39" t="s">
        <v>1</v>
      </c>
      <c r="I121" s="39" t="s">
        <v>3</v>
      </c>
      <c r="J121" s="39" t="s">
        <v>1086</v>
      </c>
    </row>
    <row r="122" spans="1:10" s="38" customFormat="1" ht="157.5" x14ac:dyDescent="0.2">
      <c r="A122" s="35">
        <v>3058</v>
      </c>
      <c r="B122" s="35">
        <v>3059999</v>
      </c>
      <c r="C122" s="35"/>
      <c r="D122" s="35" t="s">
        <v>1088</v>
      </c>
      <c r="E122" s="35"/>
      <c r="F122" s="35"/>
      <c r="G122" s="36">
        <v>0</v>
      </c>
      <c r="H122" s="35"/>
      <c r="I122" s="35"/>
      <c r="J122" s="35" t="s">
        <v>1086</v>
      </c>
    </row>
    <row r="123" spans="1:10" s="38" customFormat="1" ht="157.5" x14ac:dyDescent="0.2">
      <c r="A123" s="39">
        <v>3058</v>
      </c>
      <c r="B123" s="39">
        <v>3059999</v>
      </c>
      <c r="C123" s="39"/>
      <c r="D123" s="39" t="s">
        <v>1088</v>
      </c>
      <c r="E123" s="39">
        <v>1</v>
      </c>
      <c r="F123" s="39" t="s">
        <v>1089</v>
      </c>
      <c r="G123" s="40">
        <v>0</v>
      </c>
      <c r="H123" s="39" t="s">
        <v>1090</v>
      </c>
      <c r="I123" s="39" t="s">
        <v>3</v>
      </c>
      <c r="J123" s="39" t="s">
        <v>1086</v>
      </c>
    </row>
    <row r="124" spans="1:10" s="38" customFormat="1" ht="63" x14ac:dyDescent="0.2">
      <c r="A124" s="35">
        <v>3016</v>
      </c>
      <c r="B124" s="35">
        <v>3050203</v>
      </c>
      <c r="C124" s="35">
        <v>3050203005</v>
      </c>
      <c r="D124" s="35" t="s">
        <v>1091</v>
      </c>
      <c r="E124" s="35"/>
      <c r="F124" s="35"/>
      <c r="G124" s="36">
        <v>500</v>
      </c>
      <c r="H124" s="35"/>
      <c r="I124" s="35"/>
      <c r="J124" s="35" t="s">
        <v>1092</v>
      </c>
    </row>
    <row r="125" spans="1:10" s="38" customFormat="1" ht="63" x14ac:dyDescent="0.2">
      <c r="A125" s="39">
        <v>3016</v>
      </c>
      <c r="B125" s="39">
        <v>3050203</v>
      </c>
      <c r="C125" s="39">
        <v>3050203005</v>
      </c>
      <c r="D125" s="39" t="s">
        <v>1091</v>
      </c>
      <c r="E125" s="39">
        <v>1</v>
      </c>
      <c r="F125" s="39" t="s">
        <v>1093</v>
      </c>
      <c r="G125" s="40">
        <v>500</v>
      </c>
      <c r="H125" s="39" t="s">
        <v>266</v>
      </c>
      <c r="I125" s="39" t="s">
        <v>737</v>
      </c>
      <c r="J125" s="39" t="s">
        <v>1092</v>
      </c>
    </row>
    <row r="126" spans="1:10" s="38" customFormat="1" ht="63" x14ac:dyDescent="0.2">
      <c r="A126" s="35">
        <v>3019</v>
      </c>
      <c r="B126" s="35">
        <v>3050203</v>
      </c>
      <c r="C126" s="35">
        <v>3050203002</v>
      </c>
      <c r="D126" s="35" t="s">
        <v>1094</v>
      </c>
      <c r="E126" s="35"/>
      <c r="F126" s="35"/>
      <c r="G126" s="36">
        <v>125850</v>
      </c>
      <c r="H126" s="35"/>
      <c r="I126" s="35"/>
      <c r="J126" s="35" t="s">
        <v>1092</v>
      </c>
    </row>
    <row r="127" spans="1:10" s="38" customFormat="1" ht="63" x14ac:dyDescent="0.2">
      <c r="A127" s="39">
        <v>3019</v>
      </c>
      <c r="B127" s="39">
        <v>3050203</v>
      </c>
      <c r="C127" s="39">
        <v>3050203002</v>
      </c>
      <c r="D127" s="39" t="s">
        <v>1094</v>
      </c>
      <c r="E127" s="39">
        <v>1</v>
      </c>
      <c r="F127" s="39" t="s">
        <v>1095</v>
      </c>
      <c r="G127" s="40">
        <v>125850</v>
      </c>
      <c r="H127" s="39" t="s">
        <v>266</v>
      </c>
      <c r="I127" s="39" t="s">
        <v>717</v>
      </c>
      <c r="J127" s="39" t="s">
        <v>1092</v>
      </c>
    </row>
    <row r="128" spans="1:10" s="38" customFormat="1" ht="63" x14ac:dyDescent="0.2">
      <c r="A128" s="35">
        <v>3020</v>
      </c>
      <c r="B128" s="35">
        <v>3050203</v>
      </c>
      <c r="C128" s="35">
        <v>3050203004</v>
      </c>
      <c r="D128" s="35" t="s">
        <v>1096</v>
      </c>
      <c r="E128" s="35"/>
      <c r="F128" s="35"/>
      <c r="G128" s="36">
        <v>36217.370000000003</v>
      </c>
      <c r="H128" s="35"/>
      <c r="I128" s="35"/>
      <c r="J128" s="35" t="s">
        <v>1092</v>
      </c>
    </row>
    <row r="129" spans="1:10" s="38" customFormat="1" ht="94.5" x14ac:dyDescent="0.2">
      <c r="A129" s="39">
        <v>3020</v>
      </c>
      <c r="B129" s="39">
        <v>3050203</v>
      </c>
      <c r="C129" s="39">
        <v>3050203004</v>
      </c>
      <c r="D129" s="39" t="s">
        <v>1096</v>
      </c>
      <c r="E129" s="39">
        <v>1</v>
      </c>
      <c r="F129" s="39" t="s">
        <v>1097</v>
      </c>
      <c r="G129" s="40">
        <v>36217.370000000003</v>
      </c>
      <c r="H129" s="39" t="s">
        <v>260</v>
      </c>
      <c r="I129" s="39" t="s">
        <v>737</v>
      </c>
      <c r="J129" s="39" t="s">
        <v>1092</v>
      </c>
    </row>
    <row r="130" spans="1:10" s="38" customFormat="1" ht="63" x14ac:dyDescent="0.2">
      <c r="A130" s="35">
        <v>3022</v>
      </c>
      <c r="B130" s="35">
        <v>3059999</v>
      </c>
      <c r="C130" s="35">
        <v>3059999999</v>
      </c>
      <c r="D130" s="35" t="s">
        <v>1098</v>
      </c>
      <c r="E130" s="35"/>
      <c r="F130" s="35"/>
      <c r="G130" s="36">
        <v>1000</v>
      </c>
      <c r="H130" s="35"/>
      <c r="I130" s="35"/>
      <c r="J130" s="35" t="s">
        <v>1092</v>
      </c>
    </row>
    <row r="131" spans="1:10" s="38" customFormat="1" ht="63" x14ac:dyDescent="0.2">
      <c r="A131" s="39">
        <v>3022</v>
      </c>
      <c r="B131" s="39">
        <v>3059999</v>
      </c>
      <c r="C131" s="39">
        <v>3059999999</v>
      </c>
      <c r="D131" s="39" t="s">
        <v>1098</v>
      </c>
      <c r="E131" s="39">
        <v>1</v>
      </c>
      <c r="F131" s="39" t="s">
        <v>1099</v>
      </c>
      <c r="G131" s="40">
        <v>1000</v>
      </c>
      <c r="H131" s="39" t="s">
        <v>266</v>
      </c>
      <c r="I131" s="39" t="s">
        <v>737</v>
      </c>
      <c r="J131" s="39" t="s">
        <v>1092</v>
      </c>
    </row>
    <row r="132" spans="1:10" s="38" customFormat="1" ht="63" x14ac:dyDescent="0.2">
      <c r="A132" s="35">
        <v>3024</v>
      </c>
      <c r="B132" s="35">
        <v>3050203</v>
      </c>
      <c r="C132" s="35"/>
      <c r="D132" s="35" t="s">
        <v>1100</v>
      </c>
      <c r="E132" s="35"/>
      <c r="F132" s="35"/>
      <c r="G132" s="36">
        <v>500</v>
      </c>
      <c r="H132" s="35"/>
      <c r="I132" s="35"/>
      <c r="J132" s="35" t="s">
        <v>1092</v>
      </c>
    </row>
    <row r="133" spans="1:10" s="38" customFormat="1" ht="63" x14ac:dyDescent="0.2">
      <c r="A133" s="39">
        <v>3024</v>
      </c>
      <c r="B133" s="39">
        <v>3050203</v>
      </c>
      <c r="C133" s="39"/>
      <c r="D133" s="39" t="s">
        <v>1100</v>
      </c>
      <c r="E133" s="39">
        <v>1</v>
      </c>
      <c r="F133" s="39" t="s">
        <v>1101</v>
      </c>
      <c r="G133" s="40">
        <v>500</v>
      </c>
      <c r="H133" s="39" t="s">
        <v>281</v>
      </c>
      <c r="I133" s="39" t="s">
        <v>737</v>
      </c>
      <c r="J133" s="39" t="s">
        <v>1092</v>
      </c>
    </row>
    <row r="134" spans="1:10" s="38" customFormat="1" ht="63" x14ac:dyDescent="0.2">
      <c r="A134" s="35">
        <v>3043</v>
      </c>
      <c r="B134" s="35">
        <v>3059999</v>
      </c>
      <c r="C134" s="35"/>
      <c r="D134" s="35" t="s">
        <v>1102</v>
      </c>
      <c r="E134" s="35"/>
      <c r="F134" s="35"/>
      <c r="G134" s="36">
        <v>5000</v>
      </c>
      <c r="H134" s="35"/>
      <c r="I134" s="35"/>
      <c r="J134" s="35" t="s">
        <v>1092</v>
      </c>
    </row>
    <row r="135" spans="1:10" s="38" customFormat="1" ht="94.5" x14ac:dyDescent="0.2">
      <c r="A135" s="39">
        <v>3043</v>
      </c>
      <c r="B135" s="39">
        <v>3059999</v>
      </c>
      <c r="C135" s="39"/>
      <c r="D135" s="39" t="s">
        <v>1102</v>
      </c>
      <c r="E135" s="39">
        <v>1</v>
      </c>
      <c r="F135" s="39" t="s">
        <v>1103</v>
      </c>
      <c r="G135" s="40">
        <v>5000</v>
      </c>
      <c r="H135" s="39" t="s">
        <v>266</v>
      </c>
      <c r="I135" s="39" t="s">
        <v>737</v>
      </c>
      <c r="J135" s="39" t="s">
        <v>1092</v>
      </c>
    </row>
    <row r="136" spans="1:10" s="38" customFormat="1" ht="63" x14ac:dyDescent="0.2">
      <c r="A136" s="35">
        <v>3052</v>
      </c>
      <c r="B136" s="35">
        <v>3059999</v>
      </c>
      <c r="C136" s="35">
        <v>3059999999</v>
      </c>
      <c r="D136" s="35" t="s">
        <v>1104</v>
      </c>
      <c r="E136" s="41"/>
      <c r="F136" s="35"/>
      <c r="G136" s="36">
        <v>0</v>
      </c>
      <c r="H136" s="35"/>
      <c r="I136" s="35"/>
      <c r="J136" s="35" t="s">
        <v>1092</v>
      </c>
    </row>
    <row r="137" spans="1:10" s="38" customFormat="1" ht="126" x14ac:dyDescent="0.2">
      <c r="A137" s="39">
        <v>3052</v>
      </c>
      <c r="B137" s="39">
        <v>3059999</v>
      </c>
      <c r="C137" s="39">
        <v>3059999999</v>
      </c>
      <c r="D137" s="39" t="s">
        <v>1104</v>
      </c>
      <c r="E137" s="39">
        <v>1</v>
      </c>
      <c r="F137" s="39" t="s">
        <v>1105</v>
      </c>
      <c r="G137" s="40">
        <v>0</v>
      </c>
      <c r="H137" s="39" t="s">
        <v>377</v>
      </c>
      <c r="I137" s="39" t="s">
        <v>3</v>
      </c>
      <c r="J137" s="39" t="s">
        <v>1092</v>
      </c>
    </row>
    <row r="138" spans="1:10" s="38" customFormat="1" ht="126" x14ac:dyDescent="0.2">
      <c r="A138" s="39">
        <v>3052</v>
      </c>
      <c r="B138" s="39">
        <v>3059999</v>
      </c>
      <c r="C138" s="39">
        <v>3059999999</v>
      </c>
      <c r="D138" s="39" t="s">
        <v>1104</v>
      </c>
      <c r="E138" s="39">
        <v>2</v>
      </c>
      <c r="F138" s="39" t="s">
        <v>1106</v>
      </c>
      <c r="G138" s="40">
        <v>0</v>
      </c>
      <c r="H138" s="39" t="s">
        <v>377</v>
      </c>
      <c r="I138" s="39" t="s">
        <v>3</v>
      </c>
      <c r="J138" s="39" t="s">
        <v>1092</v>
      </c>
    </row>
    <row r="139" spans="1:10" s="38" customFormat="1" ht="63" x14ac:dyDescent="0.2">
      <c r="A139" s="35">
        <v>4002</v>
      </c>
      <c r="B139" s="35">
        <v>4050499</v>
      </c>
      <c r="C139" s="35">
        <v>4050499999</v>
      </c>
      <c r="D139" s="35" t="s">
        <v>1107</v>
      </c>
      <c r="E139" s="41"/>
      <c r="F139" s="35"/>
      <c r="G139" s="36">
        <v>0</v>
      </c>
      <c r="H139" s="35"/>
      <c r="I139" s="35"/>
      <c r="J139" s="35" t="s">
        <v>1092</v>
      </c>
    </row>
    <row r="140" spans="1:10" s="38" customFormat="1" ht="126" x14ac:dyDescent="0.2">
      <c r="A140" s="39">
        <v>4002</v>
      </c>
      <c r="B140" s="39">
        <v>4050499</v>
      </c>
      <c r="C140" s="39">
        <v>4050499999</v>
      </c>
      <c r="D140" s="39" t="s">
        <v>1107</v>
      </c>
      <c r="E140" s="39">
        <v>1</v>
      </c>
      <c r="F140" s="39" t="s">
        <v>1105</v>
      </c>
      <c r="G140" s="40">
        <v>0</v>
      </c>
      <c r="H140" s="39" t="s">
        <v>377</v>
      </c>
      <c r="I140" s="39" t="s">
        <v>3</v>
      </c>
      <c r="J140" s="39" t="s">
        <v>1092</v>
      </c>
    </row>
    <row r="141" spans="1:10" s="38" customFormat="1" ht="63" x14ac:dyDescent="0.2">
      <c r="A141" s="35">
        <v>9021</v>
      </c>
      <c r="B141" s="35">
        <v>9020402</v>
      </c>
      <c r="C141" s="35">
        <v>9020402001</v>
      </c>
      <c r="D141" s="35" t="s">
        <v>1108</v>
      </c>
      <c r="E141" s="41"/>
      <c r="F141" s="35"/>
      <c r="G141" s="36">
        <v>5000</v>
      </c>
      <c r="H141" s="35"/>
      <c r="I141" s="35"/>
      <c r="J141" s="35" t="s">
        <v>1092</v>
      </c>
    </row>
    <row r="142" spans="1:10" s="38" customFormat="1" ht="63" x14ac:dyDescent="0.2">
      <c r="A142" s="39">
        <v>9021</v>
      </c>
      <c r="B142" s="39">
        <v>9020402</v>
      </c>
      <c r="C142" s="39">
        <v>9020402001</v>
      </c>
      <c r="D142" s="39" t="s">
        <v>1108</v>
      </c>
      <c r="E142" s="39">
        <v>1</v>
      </c>
      <c r="F142" s="39" t="s">
        <v>1109</v>
      </c>
      <c r="G142" s="40">
        <v>5000</v>
      </c>
      <c r="H142" s="39" t="s">
        <v>281</v>
      </c>
      <c r="I142" s="39" t="s">
        <v>3</v>
      </c>
      <c r="J142" s="39" t="s">
        <v>1092</v>
      </c>
    </row>
    <row r="143" spans="1:10" s="38" customFormat="1" ht="63" x14ac:dyDescent="0.2">
      <c r="A143" s="35">
        <v>9042</v>
      </c>
      <c r="B143" s="35">
        <v>9020401</v>
      </c>
      <c r="C143" s="35"/>
      <c r="D143" s="35" t="s">
        <v>1110</v>
      </c>
      <c r="E143" s="35"/>
      <c r="F143" s="35"/>
      <c r="G143" s="36">
        <v>2000</v>
      </c>
      <c r="H143" s="35"/>
      <c r="I143" s="35"/>
      <c r="J143" s="35" t="s">
        <v>1092</v>
      </c>
    </row>
    <row r="144" spans="1:10" s="38" customFormat="1" ht="63" x14ac:dyDescent="0.2">
      <c r="A144" s="39">
        <v>9042</v>
      </c>
      <c r="B144" s="39">
        <v>9020401</v>
      </c>
      <c r="C144" s="39"/>
      <c r="D144" s="39" t="s">
        <v>1110</v>
      </c>
      <c r="E144" s="39">
        <v>1</v>
      </c>
      <c r="F144" s="39" t="s">
        <v>1111</v>
      </c>
      <c r="G144" s="40">
        <v>2000</v>
      </c>
      <c r="H144" s="39" t="s">
        <v>260</v>
      </c>
      <c r="I144" s="39" t="s">
        <v>3</v>
      </c>
      <c r="J144" s="39" t="s">
        <v>1092</v>
      </c>
    </row>
    <row r="145" spans="1:10" s="38" customFormat="1" ht="94.5" x14ac:dyDescent="0.2">
      <c r="A145" s="35">
        <v>3004</v>
      </c>
      <c r="B145" s="35">
        <v>3010201</v>
      </c>
      <c r="C145" s="35"/>
      <c r="D145" s="35" t="s">
        <v>1112</v>
      </c>
      <c r="E145" s="35"/>
      <c r="F145" s="35"/>
      <c r="G145" s="36">
        <v>1000</v>
      </c>
      <c r="H145" s="35"/>
      <c r="I145" s="35"/>
      <c r="J145" s="35" t="s">
        <v>1113</v>
      </c>
    </row>
    <row r="146" spans="1:10" s="38" customFormat="1" ht="94.5" x14ac:dyDescent="0.2">
      <c r="A146" s="39">
        <v>3004</v>
      </c>
      <c r="B146" s="39">
        <v>3010201</v>
      </c>
      <c r="C146" s="39"/>
      <c r="D146" s="39" t="s">
        <v>1112</v>
      </c>
      <c r="E146" s="39">
        <v>1</v>
      </c>
      <c r="F146" s="39" t="s">
        <v>1114</v>
      </c>
      <c r="G146" s="40">
        <v>1000</v>
      </c>
      <c r="H146" s="39" t="s">
        <v>27</v>
      </c>
      <c r="I146" s="39"/>
      <c r="J146" s="39" t="s">
        <v>1113</v>
      </c>
    </row>
    <row r="147" spans="1:10" s="38" customFormat="1" ht="94.5" x14ac:dyDescent="0.2">
      <c r="A147" s="35">
        <v>3005</v>
      </c>
      <c r="B147" s="35">
        <v>3059999</v>
      </c>
      <c r="C147" s="35">
        <v>3059999999</v>
      </c>
      <c r="D147" s="35" t="s">
        <v>1115</v>
      </c>
      <c r="E147" s="35"/>
      <c r="F147" s="35"/>
      <c r="G147" s="36">
        <v>100</v>
      </c>
      <c r="H147" s="35"/>
      <c r="I147" s="35"/>
      <c r="J147" s="35" t="s">
        <v>1113</v>
      </c>
    </row>
    <row r="148" spans="1:10" s="38" customFormat="1" ht="94.5" x14ac:dyDescent="0.2">
      <c r="A148" s="39">
        <v>3005</v>
      </c>
      <c r="B148" s="39">
        <v>3059999</v>
      </c>
      <c r="C148" s="39">
        <v>3059999999</v>
      </c>
      <c r="D148" s="39" t="s">
        <v>1115</v>
      </c>
      <c r="E148" s="39">
        <v>1</v>
      </c>
      <c r="F148" s="39" t="s">
        <v>983</v>
      </c>
      <c r="G148" s="40">
        <v>100</v>
      </c>
      <c r="H148" s="39" t="s">
        <v>18</v>
      </c>
      <c r="I148" s="39" t="s">
        <v>3</v>
      </c>
      <c r="J148" s="39" t="s">
        <v>1113</v>
      </c>
    </row>
    <row r="149" spans="1:10" s="38" customFormat="1" ht="94.5" x14ac:dyDescent="0.2">
      <c r="A149" s="35">
        <v>3044</v>
      </c>
      <c r="B149" s="35">
        <v>4050302</v>
      </c>
      <c r="C149" s="35"/>
      <c r="D149" s="35" t="s">
        <v>1116</v>
      </c>
      <c r="E149" s="41"/>
      <c r="F149" s="35"/>
      <c r="G149" s="36">
        <v>0</v>
      </c>
      <c r="H149" s="35"/>
      <c r="I149" s="35"/>
      <c r="J149" s="35" t="s">
        <v>1113</v>
      </c>
    </row>
    <row r="150" spans="1:10" s="38" customFormat="1" ht="94.5" x14ac:dyDescent="0.2">
      <c r="A150" s="39">
        <v>3044</v>
      </c>
      <c r="B150" s="39">
        <v>4050302</v>
      </c>
      <c r="C150" s="39"/>
      <c r="D150" s="39" t="s">
        <v>1116</v>
      </c>
      <c r="E150" s="39">
        <v>1</v>
      </c>
      <c r="F150" s="39" t="s">
        <v>1117</v>
      </c>
      <c r="G150" s="40">
        <v>0</v>
      </c>
      <c r="H150" s="39" t="s">
        <v>901</v>
      </c>
      <c r="I150" s="39"/>
      <c r="J150" s="39" t="s">
        <v>1113</v>
      </c>
    </row>
    <row r="151" spans="1:10" s="38" customFormat="1" ht="94.5" x14ac:dyDescent="0.2">
      <c r="A151" s="35">
        <v>3046</v>
      </c>
      <c r="B151" s="35">
        <v>3050203</v>
      </c>
      <c r="C151" s="35"/>
      <c r="D151" s="35" t="s">
        <v>1118</v>
      </c>
      <c r="E151" s="41"/>
      <c r="F151" s="35"/>
      <c r="G151" s="36">
        <v>0</v>
      </c>
      <c r="H151" s="35"/>
      <c r="I151" s="35"/>
      <c r="J151" s="35" t="s">
        <v>1113</v>
      </c>
    </row>
    <row r="152" spans="1:10" s="38" customFormat="1" ht="94.5" x14ac:dyDescent="0.2">
      <c r="A152" s="39">
        <v>3046</v>
      </c>
      <c r="B152" s="39">
        <v>3050203</v>
      </c>
      <c r="C152" s="39"/>
      <c r="D152" s="39" t="s">
        <v>1118</v>
      </c>
      <c r="E152" s="39">
        <v>1</v>
      </c>
      <c r="F152" s="39" t="s">
        <v>963</v>
      </c>
      <c r="G152" s="40">
        <v>0</v>
      </c>
      <c r="H152" s="39" t="s">
        <v>901</v>
      </c>
      <c r="I152" s="39"/>
      <c r="J152" s="39" t="s">
        <v>1113</v>
      </c>
    </row>
    <row r="153" spans="1:10" s="38" customFormat="1" ht="94.5" x14ac:dyDescent="0.2">
      <c r="A153" s="35">
        <v>3053</v>
      </c>
      <c r="B153" s="35">
        <v>3010301</v>
      </c>
      <c r="C153" s="35"/>
      <c r="D153" s="35" t="s">
        <v>1119</v>
      </c>
      <c r="E153" s="35"/>
      <c r="F153" s="35"/>
      <c r="G153" s="36">
        <v>0</v>
      </c>
      <c r="H153" s="35"/>
      <c r="I153" s="35"/>
      <c r="J153" s="35" t="s">
        <v>1113</v>
      </c>
    </row>
    <row r="154" spans="1:10" s="38" customFormat="1" ht="94.5" x14ac:dyDescent="0.2">
      <c r="A154" s="39">
        <v>3053</v>
      </c>
      <c r="B154" s="39">
        <v>3010301</v>
      </c>
      <c r="C154" s="39"/>
      <c r="D154" s="39" t="s">
        <v>1119</v>
      </c>
      <c r="E154" s="39">
        <v>1</v>
      </c>
      <c r="F154" s="39" t="s">
        <v>1119</v>
      </c>
      <c r="G154" s="40">
        <v>0</v>
      </c>
      <c r="H154" s="39" t="s">
        <v>901</v>
      </c>
      <c r="I154" s="39" t="s">
        <v>1120</v>
      </c>
      <c r="J154" s="39" t="s">
        <v>1113</v>
      </c>
    </row>
    <row r="155" spans="1:10" s="38" customFormat="1" ht="94.5" x14ac:dyDescent="0.2">
      <c r="A155" s="35">
        <v>3054</v>
      </c>
      <c r="B155" s="35">
        <v>3010302</v>
      </c>
      <c r="C155" s="35"/>
      <c r="D155" s="35" t="s">
        <v>1121</v>
      </c>
      <c r="E155" s="35"/>
      <c r="F155" s="35"/>
      <c r="G155" s="36">
        <v>0</v>
      </c>
      <c r="H155" s="35"/>
      <c r="I155" s="35"/>
      <c r="J155" s="35" t="s">
        <v>1113</v>
      </c>
    </row>
    <row r="156" spans="1:10" s="38" customFormat="1" ht="94.5" x14ac:dyDescent="0.2">
      <c r="A156" s="39">
        <v>3054</v>
      </c>
      <c r="B156" s="39">
        <v>3010302</v>
      </c>
      <c r="C156" s="39"/>
      <c r="D156" s="39" t="s">
        <v>1121</v>
      </c>
      <c r="E156" s="39">
        <v>1</v>
      </c>
      <c r="F156" s="39" t="s">
        <v>1122</v>
      </c>
      <c r="G156" s="40">
        <v>0</v>
      </c>
      <c r="H156" s="39" t="s">
        <v>901</v>
      </c>
      <c r="I156" s="39" t="s">
        <v>3</v>
      </c>
      <c r="J156" s="39" t="s">
        <v>1113</v>
      </c>
    </row>
    <row r="157" spans="1:10" s="38" customFormat="1" ht="94.5" x14ac:dyDescent="0.2">
      <c r="A157" s="35">
        <v>9031</v>
      </c>
      <c r="B157" s="35">
        <v>9019903</v>
      </c>
      <c r="C157" s="35"/>
      <c r="D157" s="35" t="s">
        <v>1123</v>
      </c>
      <c r="E157" s="35"/>
      <c r="F157" s="35"/>
      <c r="G157" s="36">
        <v>1000</v>
      </c>
      <c r="H157" s="35"/>
      <c r="I157" s="35"/>
      <c r="J157" s="35" t="s">
        <v>1113</v>
      </c>
    </row>
    <row r="158" spans="1:10" s="38" customFormat="1" ht="94.5" x14ac:dyDescent="0.2">
      <c r="A158" s="39">
        <v>9031</v>
      </c>
      <c r="B158" s="39">
        <v>9019903</v>
      </c>
      <c r="C158" s="39"/>
      <c r="D158" s="39" t="s">
        <v>1123</v>
      </c>
      <c r="E158" s="39">
        <v>1</v>
      </c>
      <c r="F158" s="39" t="s">
        <v>1124</v>
      </c>
      <c r="G158" s="40">
        <v>1000</v>
      </c>
      <c r="H158" s="39" t="s">
        <v>397</v>
      </c>
      <c r="I158" s="39" t="s">
        <v>3</v>
      </c>
      <c r="J158" s="39" t="s">
        <v>1113</v>
      </c>
    </row>
    <row r="159" spans="1:10" s="38" customFormat="1" ht="63" x14ac:dyDescent="0.2">
      <c r="A159" s="35">
        <v>3001</v>
      </c>
      <c r="B159" s="35">
        <v>3059999</v>
      </c>
      <c r="C159" s="35">
        <v>3059999999</v>
      </c>
      <c r="D159" s="35" t="s">
        <v>1125</v>
      </c>
      <c r="E159" s="35"/>
      <c r="F159" s="35"/>
      <c r="G159" s="36">
        <v>50</v>
      </c>
      <c r="H159" s="35"/>
      <c r="I159" s="35"/>
      <c r="J159" s="35" t="s">
        <v>1126</v>
      </c>
    </row>
    <row r="160" spans="1:10" s="38" customFormat="1" ht="63" x14ac:dyDescent="0.2">
      <c r="A160" s="39">
        <v>3001</v>
      </c>
      <c r="B160" s="39">
        <v>3059999</v>
      </c>
      <c r="C160" s="39">
        <v>3059999999</v>
      </c>
      <c r="D160" s="39" t="s">
        <v>1125</v>
      </c>
      <c r="E160" s="39">
        <v>1</v>
      </c>
      <c r="F160" s="39" t="s">
        <v>983</v>
      </c>
      <c r="G160" s="40">
        <v>50</v>
      </c>
      <c r="H160" s="39" t="s">
        <v>47</v>
      </c>
      <c r="I160" s="39" t="s">
        <v>3</v>
      </c>
      <c r="J160" s="39" t="s">
        <v>1126</v>
      </c>
    </row>
    <row r="161" spans="6:10" s="38" customFormat="1" x14ac:dyDescent="0.2">
      <c r="G161" s="44"/>
    </row>
    <row r="162" spans="6:10" s="38" customFormat="1" ht="27" x14ac:dyDescent="0.35">
      <c r="F162" s="45"/>
      <c r="G162" s="46"/>
    </row>
    <row r="163" spans="6:10" s="38" customFormat="1" x14ac:dyDescent="0.2">
      <c r="G163" s="44"/>
      <c r="J163" s="47" t="s">
        <v>675</v>
      </c>
    </row>
    <row r="164" spans="6:10" s="38" customFormat="1" x14ac:dyDescent="0.2">
      <c r="G164" s="44"/>
    </row>
    <row r="165" spans="6:10" s="38" customFormat="1" x14ac:dyDescent="0.2">
      <c r="G165" s="44"/>
    </row>
    <row r="166" spans="6:10" s="38" customFormat="1" x14ac:dyDescent="0.2">
      <c r="G166" s="44"/>
    </row>
  </sheetData>
  <autoFilter ref="A1:J160" xr:uid="{EB8C8D20-5CB2-40E9-A2B5-9328429AC459}"/>
  <printOptions horizontalCentered="1"/>
  <pageMargins left="0.35433070866141736" right="0.35433070866141736" top="0.78740157480314965" bottom="0.59055118110236227" header="0.51181102362204722" footer="0.51181102362204722"/>
  <pageSetup paperSize="8" scale="29" firstPageNumber="0" fitToWidth="5" fitToHeight="5" orientation="landscape" r:id="rId1"/>
  <headerFooter alignWithMargins="0">
    <oddHeader>&amp;R&amp;24Allegato N  - ENTRATA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1AE2-A1C3-4DEA-AEB2-0A29AEB55062}">
  <sheetPr>
    <tabColor rgb="FF92D050"/>
  </sheetPr>
  <dimension ref="A1:G82"/>
  <sheetViews>
    <sheetView view="pageBreakPreview" topLeftCell="A7" zoomScale="40" zoomScaleNormal="30" zoomScaleSheetLayoutView="40" workbookViewId="0">
      <selection activeCell="G1" sqref="G1:G1048576"/>
    </sheetView>
  </sheetViews>
  <sheetFormatPr defaultRowHeight="12.75" x14ac:dyDescent="0.2"/>
  <cols>
    <col min="1" max="1" width="33" customWidth="1"/>
    <col min="2" max="2" width="41" customWidth="1"/>
    <col min="3" max="3" width="38.28515625" customWidth="1"/>
    <col min="4" max="4" width="201.85546875" customWidth="1"/>
    <col min="5" max="6" width="43.85546875" style="49" customWidth="1"/>
    <col min="7" max="7" width="81.7109375" customWidth="1"/>
    <col min="251" max="251" width="35.85546875" customWidth="1"/>
    <col min="252" max="252" width="29.5703125" customWidth="1"/>
    <col min="253" max="253" width="31.5703125" customWidth="1"/>
    <col min="254" max="254" width="125.28515625" customWidth="1"/>
    <col min="255" max="255" width="38" customWidth="1"/>
    <col min="256" max="256" width="65.85546875" customWidth="1"/>
    <col min="257" max="257" width="43.85546875" customWidth="1"/>
    <col min="258" max="258" width="48.7109375" customWidth="1"/>
    <col min="259" max="259" width="36.28515625" customWidth="1"/>
    <col min="260" max="260" width="95.5703125" customWidth="1"/>
    <col min="261" max="263" width="43.85546875" customWidth="1"/>
    <col min="507" max="507" width="35.85546875" customWidth="1"/>
    <col min="508" max="508" width="29.5703125" customWidth="1"/>
    <col min="509" max="509" width="31.5703125" customWidth="1"/>
    <col min="510" max="510" width="125.28515625" customWidth="1"/>
    <col min="511" max="511" width="38" customWidth="1"/>
    <col min="512" max="512" width="65.85546875" customWidth="1"/>
    <col min="513" max="513" width="43.85546875" customWidth="1"/>
    <col min="514" max="514" width="48.7109375" customWidth="1"/>
    <col min="515" max="515" width="36.28515625" customWidth="1"/>
    <col min="516" max="516" width="95.5703125" customWidth="1"/>
    <col min="517" max="519" width="43.85546875" customWidth="1"/>
    <col min="763" max="763" width="35.85546875" customWidth="1"/>
    <col min="764" max="764" width="29.5703125" customWidth="1"/>
    <col min="765" max="765" width="31.5703125" customWidth="1"/>
    <col min="766" max="766" width="125.28515625" customWidth="1"/>
    <col min="767" max="767" width="38" customWidth="1"/>
    <col min="768" max="768" width="65.85546875" customWidth="1"/>
    <col min="769" max="769" width="43.85546875" customWidth="1"/>
    <col min="770" max="770" width="48.7109375" customWidth="1"/>
    <col min="771" max="771" width="36.28515625" customWidth="1"/>
    <col min="772" max="772" width="95.5703125" customWidth="1"/>
    <col min="773" max="775" width="43.85546875" customWidth="1"/>
    <col min="1019" max="1019" width="35.85546875" customWidth="1"/>
    <col min="1020" max="1020" width="29.5703125" customWidth="1"/>
    <col min="1021" max="1021" width="31.5703125" customWidth="1"/>
    <col min="1022" max="1022" width="125.28515625" customWidth="1"/>
    <col min="1023" max="1023" width="38" customWidth="1"/>
    <col min="1024" max="1024" width="65.85546875" customWidth="1"/>
    <col min="1025" max="1025" width="43.85546875" customWidth="1"/>
    <col min="1026" max="1026" width="48.7109375" customWidth="1"/>
    <col min="1027" max="1027" width="36.28515625" customWidth="1"/>
    <col min="1028" max="1028" width="95.5703125" customWidth="1"/>
    <col min="1029" max="1031" width="43.85546875" customWidth="1"/>
    <col min="1275" max="1275" width="35.85546875" customWidth="1"/>
    <col min="1276" max="1276" width="29.5703125" customWidth="1"/>
    <col min="1277" max="1277" width="31.5703125" customWidth="1"/>
    <col min="1278" max="1278" width="125.28515625" customWidth="1"/>
    <col min="1279" max="1279" width="38" customWidth="1"/>
    <col min="1280" max="1280" width="65.85546875" customWidth="1"/>
    <col min="1281" max="1281" width="43.85546875" customWidth="1"/>
    <col min="1282" max="1282" width="48.7109375" customWidth="1"/>
    <col min="1283" max="1283" width="36.28515625" customWidth="1"/>
    <col min="1284" max="1284" width="95.5703125" customWidth="1"/>
    <col min="1285" max="1287" width="43.85546875" customWidth="1"/>
    <col min="1531" max="1531" width="35.85546875" customWidth="1"/>
    <col min="1532" max="1532" width="29.5703125" customWidth="1"/>
    <col min="1533" max="1533" width="31.5703125" customWidth="1"/>
    <col min="1534" max="1534" width="125.28515625" customWidth="1"/>
    <col min="1535" max="1535" width="38" customWidth="1"/>
    <col min="1536" max="1536" width="65.85546875" customWidth="1"/>
    <col min="1537" max="1537" width="43.85546875" customWidth="1"/>
    <col min="1538" max="1538" width="48.7109375" customWidth="1"/>
    <col min="1539" max="1539" width="36.28515625" customWidth="1"/>
    <col min="1540" max="1540" width="95.5703125" customWidth="1"/>
    <col min="1541" max="1543" width="43.85546875" customWidth="1"/>
    <col min="1787" max="1787" width="35.85546875" customWidth="1"/>
    <col min="1788" max="1788" width="29.5703125" customWidth="1"/>
    <col min="1789" max="1789" width="31.5703125" customWidth="1"/>
    <col min="1790" max="1790" width="125.28515625" customWidth="1"/>
    <col min="1791" max="1791" width="38" customWidth="1"/>
    <col min="1792" max="1792" width="65.85546875" customWidth="1"/>
    <col min="1793" max="1793" width="43.85546875" customWidth="1"/>
    <col min="1794" max="1794" width="48.7109375" customWidth="1"/>
    <col min="1795" max="1795" width="36.28515625" customWidth="1"/>
    <col min="1796" max="1796" width="95.5703125" customWidth="1"/>
    <col min="1797" max="1799" width="43.85546875" customWidth="1"/>
    <col min="2043" max="2043" width="35.85546875" customWidth="1"/>
    <col min="2044" max="2044" width="29.5703125" customWidth="1"/>
    <col min="2045" max="2045" width="31.5703125" customWidth="1"/>
    <col min="2046" max="2046" width="125.28515625" customWidth="1"/>
    <col min="2047" max="2047" width="38" customWidth="1"/>
    <col min="2048" max="2048" width="65.85546875" customWidth="1"/>
    <col min="2049" max="2049" width="43.85546875" customWidth="1"/>
    <col min="2050" max="2050" width="48.7109375" customWidth="1"/>
    <col min="2051" max="2051" width="36.28515625" customWidth="1"/>
    <col min="2052" max="2052" width="95.5703125" customWidth="1"/>
    <col min="2053" max="2055" width="43.85546875" customWidth="1"/>
    <col min="2299" max="2299" width="35.85546875" customWidth="1"/>
    <col min="2300" max="2300" width="29.5703125" customWidth="1"/>
    <col min="2301" max="2301" width="31.5703125" customWidth="1"/>
    <col min="2302" max="2302" width="125.28515625" customWidth="1"/>
    <col min="2303" max="2303" width="38" customWidth="1"/>
    <col min="2304" max="2304" width="65.85546875" customWidth="1"/>
    <col min="2305" max="2305" width="43.85546875" customWidth="1"/>
    <col min="2306" max="2306" width="48.7109375" customWidth="1"/>
    <col min="2307" max="2307" width="36.28515625" customWidth="1"/>
    <col min="2308" max="2308" width="95.5703125" customWidth="1"/>
    <col min="2309" max="2311" width="43.85546875" customWidth="1"/>
    <col min="2555" max="2555" width="35.85546875" customWidth="1"/>
    <col min="2556" max="2556" width="29.5703125" customWidth="1"/>
    <col min="2557" max="2557" width="31.5703125" customWidth="1"/>
    <col min="2558" max="2558" width="125.28515625" customWidth="1"/>
    <col min="2559" max="2559" width="38" customWidth="1"/>
    <col min="2560" max="2560" width="65.85546875" customWidth="1"/>
    <col min="2561" max="2561" width="43.85546875" customWidth="1"/>
    <col min="2562" max="2562" width="48.7109375" customWidth="1"/>
    <col min="2563" max="2563" width="36.28515625" customWidth="1"/>
    <col min="2564" max="2564" width="95.5703125" customWidth="1"/>
    <col min="2565" max="2567" width="43.85546875" customWidth="1"/>
    <col min="2811" max="2811" width="35.85546875" customWidth="1"/>
    <col min="2812" max="2812" width="29.5703125" customWidth="1"/>
    <col min="2813" max="2813" width="31.5703125" customWidth="1"/>
    <col min="2814" max="2814" width="125.28515625" customWidth="1"/>
    <col min="2815" max="2815" width="38" customWidth="1"/>
    <col min="2816" max="2816" width="65.85546875" customWidth="1"/>
    <col min="2817" max="2817" width="43.85546875" customWidth="1"/>
    <col min="2818" max="2818" width="48.7109375" customWidth="1"/>
    <col min="2819" max="2819" width="36.28515625" customWidth="1"/>
    <col min="2820" max="2820" width="95.5703125" customWidth="1"/>
    <col min="2821" max="2823" width="43.85546875" customWidth="1"/>
    <col min="3067" max="3067" width="35.85546875" customWidth="1"/>
    <col min="3068" max="3068" width="29.5703125" customWidth="1"/>
    <col min="3069" max="3069" width="31.5703125" customWidth="1"/>
    <col min="3070" max="3070" width="125.28515625" customWidth="1"/>
    <col min="3071" max="3071" width="38" customWidth="1"/>
    <col min="3072" max="3072" width="65.85546875" customWidth="1"/>
    <col min="3073" max="3073" width="43.85546875" customWidth="1"/>
    <col min="3074" max="3074" width="48.7109375" customWidth="1"/>
    <col min="3075" max="3075" width="36.28515625" customWidth="1"/>
    <col min="3076" max="3076" width="95.5703125" customWidth="1"/>
    <col min="3077" max="3079" width="43.85546875" customWidth="1"/>
    <col min="3323" max="3323" width="35.85546875" customWidth="1"/>
    <col min="3324" max="3324" width="29.5703125" customWidth="1"/>
    <col min="3325" max="3325" width="31.5703125" customWidth="1"/>
    <col min="3326" max="3326" width="125.28515625" customWidth="1"/>
    <col min="3327" max="3327" width="38" customWidth="1"/>
    <col min="3328" max="3328" width="65.85546875" customWidth="1"/>
    <col min="3329" max="3329" width="43.85546875" customWidth="1"/>
    <col min="3330" max="3330" width="48.7109375" customWidth="1"/>
    <col min="3331" max="3331" width="36.28515625" customWidth="1"/>
    <col min="3332" max="3332" width="95.5703125" customWidth="1"/>
    <col min="3333" max="3335" width="43.85546875" customWidth="1"/>
    <col min="3579" max="3579" width="35.85546875" customWidth="1"/>
    <col min="3580" max="3580" width="29.5703125" customWidth="1"/>
    <col min="3581" max="3581" width="31.5703125" customWidth="1"/>
    <col min="3582" max="3582" width="125.28515625" customWidth="1"/>
    <col min="3583" max="3583" width="38" customWidth="1"/>
    <col min="3584" max="3584" width="65.85546875" customWidth="1"/>
    <col min="3585" max="3585" width="43.85546875" customWidth="1"/>
    <col min="3586" max="3586" width="48.7109375" customWidth="1"/>
    <col min="3587" max="3587" width="36.28515625" customWidth="1"/>
    <col min="3588" max="3588" width="95.5703125" customWidth="1"/>
    <col min="3589" max="3591" width="43.85546875" customWidth="1"/>
    <col min="3835" max="3835" width="35.85546875" customWidth="1"/>
    <col min="3836" max="3836" width="29.5703125" customWidth="1"/>
    <col min="3837" max="3837" width="31.5703125" customWidth="1"/>
    <col min="3838" max="3838" width="125.28515625" customWidth="1"/>
    <col min="3839" max="3839" width="38" customWidth="1"/>
    <col min="3840" max="3840" width="65.85546875" customWidth="1"/>
    <col min="3841" max="3841" width="43.85546875" customWidth="1"/>
    <col min="3842" max="3842" width="48.7109375" customWidth="1"/>
    <col min="3843" max="3843" width="36.28515625" customWidth="1"/>
    <col min="3844" max="3844" width="95.5703125" customWidth="1"/>
    <col min="3845" max="3847" width="43.85546875" customWidth="1"/>
    <col min="4091" max="4091" width="35.85546875" customWidth="1"/>
    <col min="4092" max="4092" width="29.5703125" customWidth="1"/>
    <col min="4093" max="4093" width="31.5703125" customWidth="1"/>
    <col min="4094" max="4094" width="125.28515625" customWidth="1"/>
    <col min="4095" max="4095" width="38" customWidth="1"/>
    <col min="4096" max="4096" width="65.85546875" customWidth="1"/>
    <col min="4097" max="4097" width="43.85546875" customWidth="1"/>
    <col min="4098" max="4098" width="48.7109375" customWidth="1"/>
    <col min="4099" max="4099" width="36.28515625" customWidth="1"/>
    <col min="4100" max="4100" width="95.5703125" customWidth="1"/>
    <col min="4101" max="4103" width="43.85546875" customWidth="1"/>
    <col min="4347" max="4347" width="35.85546875" customWidth="1"/>
    <col min="4348" max="4348" width="29.5703125" customWidth="1"/>
    <col min="4349" max="4349" width="31.5703125" customWidth="1"/>
    <col min="4350" max="4350" width="125.28515625" customWidth="1"/>
    <col min="4351" max="4351" width="38" customWidth="1"/>
    <col min="4352" max="4352" width="65.85546875" customWidth="1"/>
    <col min="4353" max="4353" width="43.85546875" customWidth="1"/>
    <col min="4354" max="4354" width="48.7109375" customWidth="1"/>
    <col min="4355" max="4355" width="36.28515625" customWidth="1"/>
    <col min="4356" max="4356" width="95.5703125" customWidth="1"/>
    <col min="4357" max="4359" width="43.85546875" customWidth="1"/>
    <col min="4603" max="4603" width="35.85546875" customWidth="1"/>
    <col min="4604" max="4604" width="29.5703125" customWidth="1"/>
    <col min="4605" max="4605" width="31.5703125" customWidth="1"/>
    <col min="4606" max="4606" width="125.28515625" customWidth="1"/>
    <col min="4607" max="4607" width="38" customWidth="1"/>
    <col min="4608" max="4608" width="65.85546875" customWidth="1"/>
    <col min="4609" max="4609" width="43.85546875" customWidth="1"/>
    <col min="4610" max="4610" width="48.7109375" customWidth="1"/>
    <col min="4611" max="4611" width="36.28515625" customWidth="1"/>
    <col min="4612" max="4612" width="95.5703125" customWidth="1"/>
    <col min="4613" max="4615" width="43.85546875" customWidth="1"/>
    <col min="4859" max="4859" width="35.85546875" customWidth="1"/>
    <col min="4860" max="4860" width="29.5703125" customWidth="1"/>
    <col min="4861" max="4861" width="31.5703125" customWidth="1"/>
    <col min="4862" max="4862" width="125.28515625" customWidth="1"/>
    <col min="4863" max="4863" width="38" customWidth="1"/>
    <col min="4864" max="4864" width="65.85546875" customWidth="1"/>
    <col min="4865" max="4865" width="43.85546875" customWidth="1"/>
    <col min="4866" max="4866" width="48.7109375" customWidth="1"/>
    <col min="4867" max="4867" width="36.28515625" customWidth="1"/>
    <col min="4868" max="4868" width="95.5703125" customWidth="1"/>
    <col min="4869" max="4871" width="43.85546875" customWidth="1"/>
    <col min="5115" max="5115" width="35.85546875" customWidth="1"/>
    <col min="5116" max="5116" width="29.5703125" customWidth="1"/>
    <col min="5117" max="5117" width="31.5703125" customWidth="1"/>
    <col min="5118" max="5118" width="125.28515625" customWidth="1"/>
    <col min="5119" max="5119" width="38" customWidth="1"/>
    <col min="5120" max="5120" width="65.85546875" customWidth="1"/>
    <col min="5121" max="5121" width="43.85546875" customWidth="1"/>
    <col min="5122" max="5122" width="48.7109375" customWidth="1"/>
    <col min="5123" max="5123" width="36.28515625" customWidth="1"/>
    <col min="5124" max="5124" width="95.5703125" customWidth="1"/>
    <col min="5125" max="5127" width="43.85546875" customWidth="1"/>
    <col min="5371" max="5371" width="35.85546875" customWidth="1"/>
    <col min="5372" max="5372" width="29.5703125" customWidth="1"/>
    <col min="5373" max="5373" width="31.5703125" customWidth="1"/>
    <col min="5374" max="5374" width="125.28515625" customWidth="1"/>
    <col min="5375" max="5375" width="38" customWidth="1"/>
    <col min="5376" max="5376" width="65.85546875" customWidth="1"/>
    <col min="5377" max="5377" width="43.85546875" customWidth="1"/>
    <col min="5378" max="5378" width="48.7109375" customWidth="1"/>
    <col min="5379" max="5379" width="36.28515625" customWidth="1"/>
    <col min="5380" max="5380" width="95.5703125" customWidth="1"/>
    <col min="5381" max="5383" width="43.85546875" customWidth="1"/>
    <col min="5627" max="5627" width="35.85546875" customWidth="1"/>
    <col min="5628" max="5628" width="29.5703125" customWidth="1"/>
    <col min="5629" max="5629" width="31.5703125" customWidth="1"/>
    <col min="5630" max="5630" width="125.28515625" customWidth="1"/>
    <col min="5631" max="5631" width="38" customWidth="1"/>
    <col min="5632" max="5632" width="65.85546875" customWidth="1"/>
    <col min="5633" max="5633" width="43.85546875" customWidth="1"/>
    <col min="5634" max="5634" width="48.7109375" customWidth="1"/>
    <col min="5635" max="5635" width="36.28515625" customWidth="1"/>
    <col min="5636" max="5636" width="95.5703125" customWidth="1"/>
    <col min="5637" max="5639" width="43.85546875" customWidth="1"/>
    <col min="5883" max="5883" width="35.85546875" customWidth="1"/>
    <col min="5884" max="5884" width="29.5703125" customWidth="1"/>
    <col min="5885" max="5885" width="31.5703125" customWidth="1"/>
    <col min="5886" max="5886" width="125.28515625" customWidth="1"/>
    <col min="5887" max="5887" width="38" customWidth="1"/>
    <col min="5888" max="5888" width="65.85546875" customWidth="1"/>
    <col min="5889" max="5889" width="43.85546875" customWidth="1"/>
    <col min="5890" max="5890" width="48.7109375" customWidth="1"/>
    <col min="5891" max="5891" width="36.28515625" customWidth="1"/>
    <col min="5892" max="5892" width="95.5703125" customWidth="1"/>
    <col min="5893" max="5895" width="43.85546875" customWidth="1"/>
    <col min="6139" max="6139" width="35.85546875" customWidth="1"/>
    <col min="6140" max="6140" width="29.5703125" customWidth="1"/>
    <col min="6141" max="6141" width="31.5703125" customWidth="1"/>
    <col min="6142" max="6142" width="125.28515625" customWidth="1"/>
    <col min="6143" max="6143" width="38" customWidth="1"/>
    <col min="6144" max="6144" width="65.85546875" customWidth="1"/>
    <col min="6145" max="6145" width="43.85546875" customWidth="1"/>
    <col min="6146" max="6146" width="48.7109375" customWidth="1"/>
    <col min="6147" max="6147" width="36.28515625" customWidth="1"/>
    <col min="6148" max="6148" width="95.5703125" customWidth="1"/>
    <col min="6149" max="6151" width="43.85546875" customWidth="1"/>
    <col min="6395" max="6395" width="35.85546875" customWidth="1"/>
    <col min="6396" max="6396" width="29.5703125" customWidth="1"/>
    <col min="6397" max="6397" width="31.5703125" customWidth="1"/>
    <col min="6398" max="6398" width="125.28515625" customWidth="1"/>
    <col min="6399" max="6399" width="38" customWidth="1"/>
    <col min="6400" max="6400" width="65.85546875" customWidth="1"/>
    <col min="6401" max="6401" width="43.85546875" customWidth="1"/>
    <col min="6402" max="6402" width="48.7109375" customWidth="1"/>
    <col min="6403" max="6403" width="36.28515625" customWidth="1"/>
    <col min="6404" max="6404" width="95.5703125" customWidth="1"/>
    <col min="6405" max="6407" width="43.85546875" customWidth="1"/>
    <col min="6651" max="6651" width="35.85546875" customWidth="1"/>
    <col min="6652" max="6652" width="29.5703125" customWidth="1"/>
    <col min="6653" max="6653" width="31.5703125" customWidth="1"/>
    <col min="6654" max="6654" width="125.28515625" customWidth="1"/>
    <col min="6655" max="6655" width="38" customWidth="1"/>
    <col min="6656" max="6656" width="65.85546875" customWidth="1"/>
    <col min="6657" max="6657" width="43.85546875" customWidth="1"/>
    <col min="6658" max="6658" width="48.7109375" customWidth="1"/>
    <col min="6659" max="6659" width="36.28515625" customWidth="1"/>
    <col min="6660" max="6660" width="95.5703125" customWidth="1"/>
    <col min="6661" max="6663" width="43.85546875" customWidth="1"/>
    <col min="6907" max="6907" width="35.85546875" customWidth="1"/>
    <col min="6908" max="6908" width="29.5703125" customWidth="1"/>
    <col min="6909" max="6909" width="31.5703125" customWidth="1"/>
    <col min="6910" max="6910" width="125.28515625" customWidth="1"/>
    <col min="6911" max="6911" width="38" customWidth="1"/>
    <col min="6912" max="6912" width="65.85546875" customWidth="1"/>
    <col min="6913" max="6913" width="43.85546875" customWidth="1"/>
    <col min="6914" max="6914" width="48.7109375" customWidth="1"/>
    <col min="6915" max="6915" width="36.28515625" customWidth="1"/>
    <col min="6916" max="6916" width="95.5703125" customWidth="1"/>
    <col min="6917" max="6919" width="43.85546875" customWidth="1"/>
    <col min="7163" max="7163" width="35.85546875" customWidth="1"/>
    <col min="7164" max="7164" width="29.5703125" customWidth="1"/>
    <col min="7165" max="7165" width="31.5703125" customWidth="1"/>
    <col min="7166" max="7166" width="125.28515625" customWidth="1"/>
    <col min="7167" max="7167" width="38" customWidth="1"/>
    <col min="7168" max="7168" width="65.85546875" customWidth="1"/>
    <col min="7169" max="7169" width="43.85546875" customWidth="1"/>
    <col min="7170" max="7170" width="48.7109375" customWidth="1"/>
    <col min="7171" max="7171" width="36.28515625" customWidth="1"/>
    <col min="7172" max="7172" width="95.5703125" customWidth="1"/>
    <col min="7173" max="7175" width="43.85546875" customWidth="1"/>
    <col min="7419" max="7419" width="35.85546875" customWidth="1"/>
    <col min="7420" max="7420" width="29.5703125" customWidth="1"/>
    <col min="7421" max="7421" width="31.5703125" customWidth="1"/>
    <col min="7422" max="7422" width="125.28515625" customWidth="1"/>
    <col min="7423" max="7423" width="38" customWidth="1"/>
    <col min="7424" max="7424" width="65.85546875" customWidth="1"/>
    <col min="7425" max="7425" width="43.85546875" customWidth="1"/>
    <col min="7426" max="7426" width="48.7109375" customWidth="1"/>
    <col min="7427" max="7427" width="36.28515625" customWidth="1"/>
    <col min="7428" max="7428" width="95.5703125" customWidth="1"/>
    <col min="7429" max="7431" width="43.85546875" customWidth="1"/>
    <col min="7675" max="7675" width="35.85546875" customWidth="1"/>
    <col min="7676" max="7676" width="29.5703125" customWidth="1"/>
    <col min="7677" max="7677" width="31.5703125" customWidth="1"/>
    <col min="7678" max="7678" width="125.28515625" customWidth="1"/>
    <col min="7679" max="7679" width="38" customWidth="1"/>
    <col min="7680" max="7680" width="65.85546875" customWidth="1"/>
    <col min="7681" max="7681" width="43.85546875" customWidth="1"/>
    <col min="7682" max="7682" width="48.7109375" customWidth="1"/>
    <col min="7683" max="7683" width="36.28515625" customWidth="1"/>
    <col min="7684" max="7684" width="95.5703125" customWidth="1"/>
    <col min="7685" max="7687" width="43.85546875" customWidth="1"/>
    <col min="7931" max="7931" width="35.85546875" customWidth="1"/>
    <col min="7932" max="7932" width="29.5703125" customWidth="1"/>
    <col min="7933" max="7933" width="31.5703125" customWidth="1"/>
    <col min="7934" max="7934" width="125.28515625" customWidth="1"/>
    <col min="7935" max="7935" width="38" customWidth="1"/>
    <col min="7936" max="7936" width="65.85546875" customWidth="1"/>
    <col min="7937" max="7937" width="43.85546875" customWidth="1"/>
    <col min="7938" max="7938" width="48.7109375" customWidth="1"/>
    <col min="7939" max="7939" width="36.28515625" customWidth="1"/>
    <col min="7940" max="7940" width="95.5703125" customWidth="1"/>
    <col min="7941" max="7943" width="43.85546875" customWidth="1"/>
    <col min="8187" max="8187" width="35.85546875" customWidth="1"/>
    <col min="8188" max="8188" width="29.5703125" customWidth="1"/>
    <col min="8189" max="8189" width="31.5703125" customWidth="1"/>
    <col min="8190" max="8190" width="125.28515625" customWidth="1"/>
    <col min="8191" max="8191" width="38" customWidth="1"/>
    <col min="8192" max="8192" width="65.85546875" customWidth="1"/>
    <col min="8193" max="8193" width="43.85546875" customWidth="1"/>
    <col min="8194" max="8194" width="48.7109375" customWidth="1"/>
    <col min="8195" max="8195" width="36.28515625" customWidth="1"/>
    <col min="8196" max="8196" width="95.5703125" customWidth="1"/>
    <col min="8197" max="8199" width="43.85546875" customWidth="1"/>
    <col min="8443" max="8443" width="35.85546875" customWidth="1"/>
    <col min="8444" max="8444" width="29.5703125" customWidth="1"/>
    <col min="8445" max="8445" width="31.5703125" customWidth="1"/>
    <col min="8446" max="8446" width="125.28515625" customWidth="1"/>
    <col min="8447" max="8447" width="38" customWidth="1"/>
    <col min="8448" max="8448" width="65.85546875" customWidth="1"/>
    <col min="8449" max="8449" width="43.85546875" customWidth="1"/>
    <col min="8450" max="8450" width="48.7109375" customWidth="1"/>
    <col min="8451" max="8451" width="36.28515625" customWidth="1"/>
    <col min="8452" max="8452" width="95.5703125" customWidth="1"/>
    <col min="8453" max="8455" width="43.85546875" customWidth="1"/>
    <col min="8699" max="8699" width="35.85546875" customWidth="1"/>
    <col min="8700" max="8700" width="29.5703125" customWidth="1"/>
    <col min="8701" max="8701" width="31.5703125" customWidth="1"/>
    <col min="8702" max="8702" width="125.28515625" customWidth="1"/>
    <col min="8703" max="8703" width="38" customWidth="1"/>
    <col min="8704" max="8704" width="65.85546875" customWidth="1"/>
    <col min="8705" max="8705" width="43.85546875" customWidth="1"/>
    <col min="8706" max="8706" width="48.7109375" customWidth="1"/>
    <col min="8707" max="8707" width="36.28515625" customWidth="1"/>
    <col min="8708" max="8708" width="95.5703125" customWidth="1"/>
    <col min="8709" max="8711" width="43.85546875" customWidth="1"/>
    <col min="8955" max="8955" width="35.85546875" customWidth="1"/>
    <col min="8956" max="8956" width="29.5703125" customWidth="1"/>
    <col min="8957" max="8957" width="31.5703125" customWidth="1"/>
    <col min="8958" max="8958" width="125.28515625" customWidth="1"/>
    <col min="8959" max="8959" width="38" customWidth="1"/>
    <col min="8960" max="8960" width="65.85546875" customWidth="1"/>
    <col min="8961" max="8961" width="43.85546875" customWidth="1"/>
    <col min="8962" max="8962" width="48.7109375" customWidth="1"/>
    <col min="8963" max="8963" width="36.28515625" customWidth="1"/>
    <col min="8964" max="8964" width="95.5703125" customWidth="1"/>
    <col min="8965" max="8967" width="43.85546875" customWidth="1"/>
    <col min="9211" max="9211" width="35.85546875" customWidth="1"/>
    <col min="9212" max="9212" width="29.5703125" customWidth="1"/>
    <col min="9213" max="9213" width="31.5703125" customWidth="1"/>
    <col min="9214" max="9214" width="125.28515625" customWidth="1"/>
    <col min="9215" max="9215" width="38" customWidth="1"/>
    <col min="9216" max="9216" width="65.85546875" customWidth="1"/>
    <col min="9217" max="9217" width="43.85546875" customWidth="1"/>
    <col min="9218" max="9218" width="48.7109375" customWidth="1"/>
    <col min="9219" max="9219" width="36.28515625" customWidth="1"/>
    <col min="9220" max="9220" width="95.5703125" customWidth="1"/>
    <col min="9221" max="9223" width="43.85546875" customWidth="1"/>
    <col min="9467" max="9467" width="35.85546875" customWidth="1"/>
    <col min="9468" max="9468" width="29.5703125" customWidth="1"/>
    <col min="9469" max="9469" width="31.5703125" customWidth="1"/>
    <col min="9470" max="9470" width="125.28515625" customWidth="1"/>
    <col min="9471" max="9471" width="38" customWidth="1"/>
    <col min="9472" max="9472" width="65.85546875" customWidth="1"/>
    <col min="9473" max="9473" width="43.85546875" customWidth="1"/>
    <col min="9474" max="9474" width="48.7109375" customWidth="1"/>
    <col min="9475" max="9475" width="36.28515625" customWidth="1"/>
    <col min="9476" max="9476" width="95.5703125" customWidth="1"/>
    <col min="9477" max="9479" width="43.85546875" customWidth="1"/>
    <col min="9723" max="9723" width="35.85546875" customWidth="1"/>
    <col min="9724" max="9724" width="29.5703125" customWidth="1"/>
    <col min="9725" max="9725" width="31.5703125" customWidth="1"/>
    <col min="9726" max="9726" width="125.28515625" customWidth="1"/>
    <col min="9727" max="9727" width="38" customWidth="1"/>
    <col min="9728" max="9728" width="65.85546875" customWidth="1"/>
    <col min="9729" max="9729" width="43.85546875" customWidth="1"/>
    <col min="9730" max="9730" width="48.7109375" customWidth="1"/>
    <col min="9731" max="9731" width="36.28515625" customWidth="1"/>
    <col min="9732" max="9732" width="95.5703125" customWidth="1"/>
    <col min="9733" max="9735" width="43.85546875" customWidth="1"/>
    <col min="9979" max="9979" width="35.85546875" customWidth="1"/>
    <col min="9980" max="9980" width="29.5703125" customWidth="1"/>
    <col min="9981" max="9981" width="31.5703125" customWidth="1"/>
    <col min="9982" max="9982" width="125.28515625" customWidth="1"/>
    <col min="9983" max="9983" width="38" customWidth="1"/>
    <col min="9984" max="9984" width="65.85546875" customWidth="1"/>
    <col min="9985" max="9985" width="43.85546875" customWidth="1"/>
    <col min="9986" max="9986" width="48.7109375" customWidth="1"/>
    <col min="9987" max="9987" width="36.28515625" customWidth="1"/>
    <col min="9988" max="9988" width="95.5703125" customWidth="1"/>
    <col min="9989" max="9991" width="43.85546875" customWidth="1"/>
    <col min="10235" max="10235" width="35.85546875" customWidth="1"/>
    <col min="10236" max="10236" width="29.5703125" customWidth="1"/>
    <col min="10237" max="10237" width="31.5703125" customWidth="1"/>
    <col min="10238" max="10238" width="125.28515625" customWidth="1"/>
    <col min="10239" max="10239" width="38" customWidth="1"/>
    <col min="10240" max="10240" width="65.85546875" customWidth="1"/>
    <col min="10241" max="10241" width="43.85546875" customWidth="1"/>
    <col min="10242" max="10242" width="48.7109375" customWidth="1"/>
    <col min="10243" max="10243" width="36.28515625" customWidth="1"/>
    <col min="10244" max="10244" width="95.5703125" customWidth="1"/>
    <col min="10245" max="10247" width="43.85546875" customWidth="1"/>
    <col min="10491" max="10491" width="35.85546875" customWidth="1"/>
    <col min="10492" max="10492" width="29.5703125" customWidth="1"/>
    <col min="10493" max="10493" width="31.5703125" customWidth="1"/>
    <col min="10494" max="10494" width="125.28515625" customWidth="1"/>
    <col min="10495" max="10495" width="38" customWidth="1"/>
    <col min="10496" max="10496" width="65.85546875" customWidth="1"/>
    <col min="10497" max="10497" width="43.85546875" customWidth="1"/>
    <col min="10498" max="10498" width="48.7109375" customWidth="1"/>
    <col min="10499" max="10499" width="36.28515625" customWidth="1"/>
    <col min="10500" max="10500" width="95.5703125" customWidth="1"/>
    <col min="10501" max="10503" width="43.85546875" customWidth="1"/>
    <col min="10747" max="10747" width="35.85546875" customWidth="1"/>
    <col min="10748" max="10748" width="29.5703125" customWidth="1"/>
    <col min="10749" max="10749" width="31.5703125" customWidth="1"/>
    <col min="10750" max="10750" width="125.28515625" customWidth="1"/>
    <col min="10751" max="10751" width="38" customWidth="1"/>
    <col min="10752" max="10752" width="65.85546875" customWidth="1"/>
    <col min="10753" max="10753" width="43.85546875" customWidth="1"/>
    <col min="10754" max="10754" width="48.7109375" customWidth="1"/>
    <col min="10755" max="10755" width="36.28515625" customWidth="1"/>
    <col min="10756" max="10756" width="95.5703125" customWidth="1"/>
    <col min="10757" max="10759" width="43.85546875" customWidth="1"/>
    <col min="11003" max="11003" width="35.85546875" customWidth="1"/>
    <col min="11004" max="11004" width="29.5703125" customWidth="1"/>
    <col min="11005" max="11005" width="31.5703125" customWidth="1"/>
    <col min="11006" max="11006" width="125.28515625" customWidth="1"/>
    <col min="11007" max="11007" width="38" customWidth="1"/>
    <col min="11008" max="11008" width="65.85546875" customWidth="1"/>
    <col min="11009" max="11009" width="43.85546875" customWidth="1"/>
    <col min="11010" max="11010" width="48.7109375" customWidth="1"/>
    <col min="11011" max="11011" width="36.28515625" customWidth="1"/>
    <col min="11012" max="11012" width="95.5703125" customWidth="1"/>
    <col min="11013" max="11015" width="43.85546875" customWidth="1"/>
    <col min="11259" max="11259" width="35.85546875" customWidth="1"/>
    <col min="11260" max="11260" width="29.5703125" customWidth="1"/>
    <col min="11261" max="11261" width="31.5703125" customWidth="1"/>
    <col min="11262" max="11262" width="125.28515625" customWidth="1"/>
    <col min="11263" max="11263" width="38" customWidth="1"/>
    <col min="11264" max="11264" width="65.85546875" customWidth="1"/>
    <col min="11265" max="11265" width="43.85546875" customWidth="1"/>
    <col min="11266" max="11266" width="48.7109375" customWidth="1"/>
    <col min="11267" max="11267" width="36.28515625" customWidth="1"/>
    <col min="11268" max="11268" width="95.5703125" customWidth="1"/>
    <col min="11269" max="11271" width="43.85546875" customWidth="1"/>
    <col min="11515" max="11515" width="35.85546875" customWidth="1"/>
    <col min="11516" max="11516" width="29.5703125" customWidth="1"/>
    <col min="11517" max="11517" width="31.5703125" customWidth="1"/>
    <col min="11518" max="11518" width="125.28515625" customWidth="1"/>
    <col min="11519" max="11519" width="38" customWidth="1"/>
    <col min="11520" max="11520" width="65.85546875" customWidth="1"/>
    <col min="11521" max="11521" width="43.85546875" customWidth="1"/>
    <col min="11522" max="11522" width="48.7109375" customWidth="1"/>
    <col min="11523" max="11523" width="36.28515625" customWidth="1"/>
    <col min="11524" max="11524" width="95.5703125" customWidth="1"/>
    <col min="11525" max="11527" width="43.85546875" customWidth="1"/>
    <col min="11771" max="11771" width="35.85546875" customWidth="1"/>
    <col min="11772" max="11772" width="29.5703125" customWidth="1"/>
    <col min="11773" max="11773" width="31.5703125" customWidth="1"/>
    <col min="11774" max="11774" width="125.28515625" customWidth="1"/>
    <col min="11775" max="11775" width="38" customWidth="1"/>
    <col min="11776" max="11776" width="65.85546875" customWidth="1"/>
    <col min="11777" max="11777" width="43.85546875" customWidth="1"/>
    <col min="11778" max="11778" width="48.7109375" customWidth="1"/>
    <col min="11779" max="11779" width="36.28515625" customWidth="1"/>
    <col min="11780" max="11780" width="95.5703125" customWidth="1"/>
    <col min="11781" max="11783" width="43.85546875" customWidth="1"/>
    <col min="12027" max="12027" width="35.85546875" customWidth="1"/>
    <col min="12028" max="12028" width="29.5703125" customWidth="1"/>
    <col min="12029" max="12029" width="31.5703125" customWidth="1"/>
    <col min="12030" max="12030" width="125.28515625" customWidth="1"/>
    <col min="12031" max="12031" width="38" customWidth="1"/>
    <col min="12032" max="12032" width="65.85546875" customWidth="1"/>
    <col min="12033" max="12033" width="43.85546875" customWidth="1"/>
    <col min="12034" max="12034" width="48.7109375" customWidth="1"/>
    <col min="12035" max="12035" width="36.28515625" customWidth="1"/>
    <col min="12036" max="12036" width="95.5703125" customWidth="1"/>
    <col min="12037" max="12039" width="43.85546875" customWidth="1"/>
    <col min="12283" max="12283" width="35.85546875" customWidth="1"/>
    <col min="12284" max="12284" width="29.5703125" customWidth="1"/>
    <col min="12285" max="12285" width="31.5703125" customWidth="1"/>
    <col min="12286" max="12286" width="125.28515625" customWidth="1"/>
    <col min="12287" max="12287" width="38" customWidth="1"/>
    <col min="12288" max="12288" width="65.85546875" customWidth="1"/>
    <col min="12289" max="12289" width="43.85546875" customWidth="1"/>
    <col min="12290" max="12290" width="48.7109375" customWidth="1"/>
    <col min="12291" max="12291" width="36.28515625" customWidth="1"/>
    <col min="12292" max="12292" width="95.5703125" customWidth="1"/>
    <col min="12293" max="12295" width="43.85546875" customWidth="1"/>
    <col min="12539" max="12539" width="35.85546875" customWidth="1"/>
    <col min="12540" max="12540" width="29.5703125" customWidth="1"/>
    <col min="12541" max="12541" width="31.5703125" customWidth="1"/>
    <col min="12542" max="12542" width="125.28515625" customWidth="1"/>
    <col min="12543" max="12543" width="38" customWidth="1"/>
    <col min="12544" max="12544" width="65.85546875" customWidth="1"/>
    <col min="12545" max="12545" width="43.85546875" customWidth="1"/>
    <col min="12546" max="12546" width="48.7109375" customWidth="1"/>
    <col min="12547" max="12547" width="36.28515625" customWidth="1"/>
    <col min="12548" max="12548" width="95.5703125" customWidth="1"/>
    <col min="12549" max="12551" width="43.85546875" customWidth="1"/>
    <col min="12795" max="12795" width="35.85546875" customWidth="1"/>
    <col min="12796" max="12796" width="29.5703125" customWidth="1"/>
    <col min="12797" max="12797" width="31.5703125" customWidth="1"/>
    <col min="12798" max="12798" width="125.28515625" customWidth="1"/>
    <col min="12799" max="12799" width="38" customWidth="1"/>
    <col min="12800" max="12800" width="65.85546875" customWidth="1"/>
    <col min="12801" max="12801" width="43.85546875" customWidth="1"/>
    <col min="12802" max="12802" width="48.7109375" customWidth="1"/>
    <col min="12803" max="12803" width="36.28515625" customWidth="1"/>
    <col min="12804" max="12804" width="95.5703125" customWidth="1"/>
    <col min="12805" max="12807" width="43.85546875" customWidth="1"/>
    <col min="13051" max="13051" width="35.85546875" customWidth="1"/>
    <col min="13052" max="13052" width="29.5703125" customWidth="1"/>
    <col min="13053" max="13053" width="31.5703125" customWidth="1"/>
    <col min="13054" max="13054" width="125.28515625" customWidth="1"/>
    <col min="13055" max="13055" width="38" customWidth="1"/>
    <col min="13056" max="13056" width="65.85546875" customWidth="1"/>
    <col min="13057" max="13057" width="43.85546875" customWidth="1"/>
    <col min="13058" max="13058" width="48.7109375" customWidth="1"/>
    <col min="13059" max="13059" width="36.28515625" customWidth="1"/>
    <col min="13060" max="13060" width="95.5703125" customWidth="1"/>
    <col min="13061" max="13063" width="43.85546875" customWidth="1"/>
    <col min="13307" max="13307" width="35.85546875" customWidth="1"/>
    <col min="13308" max="13308" width="29.5703125" customWidth="1"/>
    <col min="13309" max="13309" width="31.5703125" customWidth="1"/>
    <col min="13310" max="13310" width="125.28515625" customWidth="1"/>
    <col min="13311" max="13311" width="38" customWidth="1"/>
    <col min="13312" max="13312" width="65.85546875" customWidth="1"/>
    <col min="13313" max="13313" width="43.85546875" customWidth="1"/>
    <col min="13314" max="13314" width="48.7109375" customWidth="1"/>
    <col min="13315" max="13315" width="36.28515625" customWidth="1"/>
    <col min="13316" max="13316" width="95.5703125" customWidth="1"/>
    <col min="13317" max="13319" width="43.85546875" customWidth="1"/>
    <col min="13563" max="13563" width="35.85546875" customWidth="1"/>
    <col min="13564" max="13564" width="29.5703125" customWidth="1"/>
    <col min="13565" max="13565" width="31.5703125" customWidth="1"/>
    <col min="13566" max="13566" width="125.28515625" customWidth="1"/>
    <col min="13567" max="13567" width="38" customWidth="1"/>
    <col min="13568" max="13568" width="65.85546875" customWidth="1"/>
    <col min="13569" max="13569" width="43.85546875" customWidth="1"/>
    <col min="13570" max="13570" width="48.7109375" customWidth="1"/>
    <col min="13571" max="13571" width="36.28515625" customWidth="1"/>
    <col min="13572" max="13572" width="95.5703125" customWidth="1"/>
    <col min="13573" max="13575" width="43.85546875" customWidth="1"/>
    <col min="13819" max="13819" width="35.85546875" customWidth="1"/>
    <col min="13820" max="13820" width="29.5703125" customWidth="1"/>
    <col min="13821" max="13821" width="31.5703125" customWidth="1"/>
    <col min="13822" max="13822" width="125.28515625" customWidth="1"/>
    <col min="13823" max="13823" width="38" customWidth="1"/>
    <col min="13824" max="13824" width="65.85546875" customWidth="1"/>
    <col min="13825" max="13825" width="43.85546875" customWidth="1"/>
    <col min="13826" max="13826" width="48.7109375" customWidth="1"/>
    <col min="13827" max="13827" width="36.28515625" customWidth="1"/>
    <col min="13828" max="13828" width="95.5703125" customWidth="1"/>
    <col min="13829" max="13831" width="43.85546875" customWidth="1"/>
    <col min="14075" max="14075" width="35.85546875" customWidth="1"/>
    <col min="14076" max="14076" width="29.5703125" customWidth="1"/>
    <col min="14077" max="14077" width="31.5703125" customWidth="1"/>
    <col min="14078" max="14078" width="125.28515625" customWidth="1"/>
    <col min="14079" max="14079" width="38" customWidth="1"/>
    <col min="14080" max="14080" width="65.85546875" customWidth="1"/>
    <col min="14081" max="14081" width="43.85546875" customWidth="1"/>
    <col min="14082" max="14082" width="48.7109375" customWidth="1"/>
    <col min="14083" max="14083" width="36.28515625" customWidth="1"/>
    <col min="14084" max="14084" width="95.5703125" customWidth="1"/>
    <col min="14085" max="14087" width="43.85546875" customWidth="1"/>
    <col min="14331" max="14331" width="35.85546875" customWidth="1"/>
    <col min="14332" max="14332" width="29.5703125" customWidth="1"/>
    <col min="14333" max="14333" width="31.5703125" customWidth="1"/>
    <col min="14334" max="14334" width="125.28515625" customWidth="1"/>
    <col min="14335" max="14335" width="38" customWidth="1"/>
    <col min="14336" max="14336" width="65.85546875" customWidth="1"/>
    <col min="14337" max="14337" width="43.85546875" customWidth="1"/>
    <col min="14338" max="14338" width="48.7109375" customWidth="1"/>
    <col min="14339" max="14339" width="36.28515625" customWidth="1"/>
    <col min="14340" max="14340" width="95.5703125" customWidth="1"/>
    <col min="14341" max="14343" width="43.85546875" customWidth="1"/>
    <col min="14587" max="14587" width="35.85546875" customWidth="1"/>
    <col min="14588" max="14588" width="29.5703125" customWidth="1"/>
    <col min="14589" max="14589" width="31.5703125" customWidth="1"/>
    <col min="14590" max="14590" width="125.28515625" customWidth="1"/>
    <col min="14591" max="14591" width="38" customWidth="1"/>
    <col min="14592" max="14592" width="65.85546875" customWidth="1"/>
    <col min="14593" max="14593" width="43.85546875" customWidth="1"/>
    <col min="14594" max="14594" width="48.7109375" customWidth="1"/>
    <col min="14595" max="14595" width="36.28515625" customWidth="1"/>
    <col min="14596" max="14596" width="95.5703125" customWidth="1"/>
    <col min="14597" max="14599" width="43.85546875" customWidth="1"/>
    <col min="14843" max="14843" width="35.85546875" customWidth="1"/>
    <col min="14844" max="14844" width="29.5703125" customWidth="1"/>
    <col min="14845" max="14845" width="31.5703125" customWidth="1"/>
    <col min="14846" max="14846" width="125.28515625" customWidth="1"/>
    <col min="14847" max="14847" width="38" customWidth="1"/>
    <col min="14848" max="14848" width="65.85546875" customWidth="1"/>
    <col min="14849" max="14849" width="43.85546875" customWidth="1"/>
    <col min="14850" max="14850" width="48.7109375" customWidth="1"/>
    <col min="14851" max="14851" width="36.28515625" customWidth="1"/>
    <col min="14852" max="14852" width="95.5703125" customWidth="1"/>
    <col min="14853" max="14855" width="43.85546875" customWidth="1"/>
    <col min="15099" max="15099" width="35.85546875" customWidth="1"/>
    <col min="15100" max="15100" width="29.5703125" customWidth="1"/>
    <col min="15101" max="15101" width="31.5703125" customWidth="1"/>
    <col min="15102" max="15102" width="125.28515625" customWidth="1"/>
    <col min="15103" max="15103" width="38" customWidth="1"/>
    <col min="15104" max="15104" width="65.85546875" customWidth="1"/>
    <col min="15105" max="15105" width="43.85546875" customWidth="1"/>
    <col min="15106" max="15106" width="48.7109375" customWidth="1"/>
    <col min="15107" max="15107" width="36.28515625" customWidth="1"/>
    <col min="15108" max="15108" width="95.5703125" customWidth="1"/>
    <col min="15109" max="15111" width="43.85546875" customWidth="1"/>
    <col min="15355" max="15355" width="35.85546875" customWidth="1"/>
    <col min="15356" max="15356" width="29.5703125" customWidth="1"/>
    <col min="15357" max="15357" width="31.5703125" customWidth="1"/>
    <col min="15358" max="15358" width="125.28515625" customWidth="1"/>
    <col min="15359" max="15359" width="38" customWidth="1"/>
    <col min="15360" max="15360" width="65.85546875" customWidth="1"/>
    <col min="15361" max="15361" width="43.85546875" customWidth="1"/>
    <col min="15362" max="15362" width="48.7109375" customWidth="1"/>
    <col min="15363" max="15363" width="36.28515625" customWidth="1"/>
    <col min="15364" max="15364" width="95.5703125" customWidth="1"/>
    <col min="15365" max="15367" width="43.85546875" customWidth="1"/>
    <col min="15611" max="15611" width="35.85546875" customWidth="1"/>
    <col min="15612" max="15612" width="29.5703125" customWidth="1"/>
    <col min="15613" max="15613" width="31.5703125" customWidth="1"/>
    <col min="15614" max="15614" width="125.28515625" customWidth="1"/>
    <col min="15615" max="15615" width="38" customWidth="1"/>
    <col min="15616" max="15616" width="65.85546875" customWidth="1"/>
    <col min="15617" max="15617" width="43.85546875" customWidth="1"/>
    <col min="15618" max="15618" width="48.7109375" customWidth="1"/>
    <col min="15619" max="15619" width="36.28515625" customWidth="1"/>
    <col min="15620" max="15620" width="95.5703125" customWidth="1"/>
    <col min="15621" max="15623" width="43.85546875" customWidth="1"/>
    <col min="15867" max="15867" width="35.85546875" customWidth="1"/>
    <col min="15868" max="15868" width="29.5703125" customWidth="1"/>
    <col min="15869" max="15869" width="31.5703125" customWidth="1"/>
    <col min="15870" max="15870" width="125.28515625" customWidth="1"/>
    <col min="15871" max="15871" width="38" customWidth="1"/>
    <col min="15872" max="15872" width="65.85546875" customWidth="1"/>
    <col min="15873" max="15873" width="43.85546875" customWidth="1"/>
    <col min="15874" max="15874" width="48.7109375" customWidth="1"/>
    <col min="15875" max="15875" width="36.28515625" customWidth="1"/>
    <col min="15876" max="15876" width="95.5703125" customWidth="1"/>
    <col min="15877" max="15879" width="43.85546875" customWidth="1"/>
    <col min="16123" max="16123" width="35.85546875" customWidth="1"/>
    <col min="16124" max="16124" width="29.5703125" customWidth="1"/>
    <col min="16125" max="16125" width="31.5703125" customWidth="1"/>
    <col min="16126" max="16126" width="125.28515625" customWidth="1"/>
    <col min="16127" max="16127" width="38" customWidth="1"/>
    <col min="16128" max="16128" width="65.85546875" customWidth="1"/>
    <col min="16129" max="16129" width="43.85546875" customWidth="1"/>
    <col min="16130" max="16130" width="48.7109375" customWidth="1"/>
    <col min="16131" max="16131" width="36.28515625" customWidth="1"/>
    <col min="16132" max="16132" width="95.5703125" customWidth="1"/>
    <col min="16133" max="16135" width="43.85546875" customWidth="1"/>
  </cols>
  <sheetData>
    <row r="1" spans="1:7" ht="107.25" customHeight="1" x14ac:dyDescent="0.2">
      <c r="A1" s="1" t="s">
        <v>1137</v>
      </c>
      <c r="B1" s="52" t="s">
        <v>957</v>
      </c>
      <c r="C1" s="52" t="s">
        <v>958</v>
      </c>
      <c r="D1" s="1" t="s">
        <v>0</v>
      </c>
      <c r="E1" s="19" t="s">
        <v>1136</v>
      </c>
      <c r="F1" s="19" t="s">
        <v>1135</v>
      </c>
      <c r="G1" s="1" t="s">
        <v>1134</v>
      </c>
    </row>
    <row r="2" spans="1:7" s="38" customFormat="1" ht="94.5" x14ac:dyDescent="0.2">
      <c r="A2" s="35">
        <v>3045</v>
      </c>
      <c r="B2" s="35">
        <v>3050203</v>
      </c>
      <c r="C2" s="35"/>
      <c r="D2" s="35" t="s">
        <v>961</v>
      </c>
      <c r="E2" s="51">
        <v>0</v>
      </c>
      <c r="F2" s="51">
        <v>0</v>
      </c>
      <c r="G2" s="37" t="s">
        <v>1133</v>
      </c>
    </row>
    <row r="3" spans="1:7" s="38" customFormat="1" ht="94.5" x14ac:dyDescent="0.2">
      <c r="A3" s="35">
        <v>3055</v>
      </c>
      <c r="B3" s="35">
        <v>3030399</v>
      </c>
      <c r="C3" s="35"/>
      <c r="D3" s="35" t="s">
        <v>964</v>
      </c>
      <c r="E3" s="51">
        <v>0</v>
      </c>
      <c r="F3" s="51">
        <v>0</v>
      </c>
      <c r="G3" s="37" t="s">
        <v>1133</v>
      </c>
    </row>
    <row r="4" spans="1:7" s="38" customFormat="1" ht="94.5" x14ac:dyDescent="0.2">
      <c r="A4" s="35">
        <v>4004</v>
      </c>
      <c r="B4" s="35">
        <v>4050302</v>
      </c>
      <c r="C4" s="35"/>
      <c r="D4" s="35" t="s">
        <v>967</v>
      </c>
      <c r="E4" s="51">
        <v>0</v>
      </c>
      <c r="F4" s="51">
        <v>0</v>
      </c>
      <c r="G4" s="37" t="s">
        <v>1133</v>
      </c>
    </row>
    <row r="5" spans="1:7" s="38" customFormat="1" ht="63" x14ac:dyDescent="0.2">
      <c r="A5" s="35">
        <v>3013</v>
      </c>
      <c r="B5" s="35">
        <v>3059999</v>
      </c>
      <c r="C5" s="35">
        <v>3059999999</v>
      </c>
      <c r="D5" s="35" t="s">
        <v>969</v>
      </c>
      <c r="E5" s="51">
        <v>228</v>
      </c>
      <c r="F5" s="51">
        <v>228</v>
      </c>
      <c r="G5" s="37" t="s">
        <v>1132</v>
      </c>
    </row>
    <row r="6" spans="1:7" s="38" customFormat="1" ht="63" x14ac:dyDescent="0.2">
      <c r="A6" s="35">
        <v>3015</v>
      </c>
      <c r="B6" s="35">
        <v>3050203</v>
      </c>
      <c r="C6" s="35">
        <v>3050203004</v>
      </c>
      <c r="D6" s="35" t="s">
        <v>972</v>
      </c>
      <c r="E6" s="51">
        <v>0</v>
      </c>
      <c r="F6" s="51">
        <v>0</v>
      </c>
      <c r="G6" s="37" t="s">
        <v>1132</v>
      </c>
    </row>
    <row r="7" spans="1:7" s="38" customFormat="1" ht="63" x14ac:dyDescent="0.2">
      <c r="A7" s="35">
        <v>3034</v>
      </c>
      <c r="B7" s="35">
        <v>3050203</v>
      </c>
      <c r="C7" s="35"/>
      <c r="D7" s="35" t="s">
        <v>974</v>
      </c>
      <c r="E7" s="51">
        <v>0</v>
      </c>
      <c r="F7" s="51">
        <v>0</v>
      </c>
      <c r="G7" s="37" t="s">
        <v>1132</v>
      </c>
    </row>
    <row r="8" spans="1:7" s="38" customFormat="1" ht="63" x14ac:dyDescent="0.2">
      <c r="A8" s="35">
        <v>3057</v>
      </c>
      <c r="B8" s="35">
        <v>3059999</v>
      </c>
      <c r="C8" s="35"/>
      <c r="D8" s="35" t="s">
        <v>975</v>
      </c>
      <c r="E8" s="51">
        <v>9734</v>
      </c>
      <c r="F8" s="51">
        <v>9734</v>
      </c>
      <c r="G8" s="37" t="s">
        <v>1132</v>
      </c>
    </row>
    <row r="9" spans="1:7" s="38" customFormat="1" ht="94.5" x14ac:dyDescent="0.2">
      <c r="A9" s="35">
        <v>2001</v>
      </c>
      <c r="B9" s="35">
        <v>2010102</v>
      </c>
      <c r="C9" s="35">
        <v>2010102017</v>
      </c>
      <c r="D9" s="35" t="s">
        <v>977</v>
      </c>
      <c r="E9" s="51">
        <v>15000</v>
      </c>
      <c r="F9" s="51">
        <v>15000</v>
      </c>
      <c r="G9" s="37" t="s">
        <v>911</v>
      </c>
    </row>
    <row r="10" spans="1:7" s="38" customFormat="1" ht="94.5" x14ac:dyDescent="0.2">
      <c r="A10" s="35">
        <v>2003</v>
      </c>
      <c r="B10" s="35">
        <v>2010101</v>
      </c>
      <c r="C10" s="35">
        <v>2010101010</v>
      </c>
      <c r="D10" s="35" t="s">
        <v>980</v>
      </c>
      <c r="E10" s="51">
        <v>172676.07</v>
      </c>
      <c r="F10" s="51">
        <v>172676.07</v>
      </c>
      <c r="G10" s="37" t="s">
        <v>911</v>
      </c>
    </row>
    <row r="11" spans="1:7" s="38" customFormat="1" ht="94.5" x14ac:dyDescent="0.2">
      <c r="A11" s="35">
        <v>3002</v>
      </c>
      <c r="B11" s="35">
        <v>3059999</v>
      </c>
      <c r="C11" s="35">
        <v>3059999999</v>
      </c>
      <c r="D11" s="35" t="s">
        <v>982</v>
      </c>
      <c r="E11" s="51">
        <v>0</v>
      </c>
      <c r="F11" s="51">
        <v>0</v>
      </c>
      <c r="G11" s="37" t="s">
        <v>911</v>
      </c>
    </row>
    <row r="12" spans="1:7" s="38" customFormat="1" ht="94.5" x14ac:dyDescent="0.2">
      <c r="A12" s="35">
        <v>3032</v>
      </c>
      <c r="B12" s="35">
        <v>3050203</v>
      </c>
      <c r="C12" s="35"/>
      <c r="D12" s="35" t="s">
        <v>984</v>
      </c>
      <c r="E12" s="51">
        <v>0</v>
      </c>
      <c r="F12" s="51">
        <v>0</v>
      </c>
      <c r="G12" s="37" t="s">
        <v>911</v>
      </c>
    </row>
    <row r="13" spans="1:7" s="38" customFormat="1" ht="94.5" x14ac:dyDescent="0.2">
      <c r="A13" s="35">
        <v>3048</v>
      </c>
      <c r="B13" s="35">
        <v>3010201</v>
      </c>
      <c r="C13" s="35"/>
      <c r="D13" s="35" t="s">
        <v>985</v>
      </c>
      <c r="E13" s="51">
        <v>0</v>
      </c>
      <c r="F13" s="51">
        <v>0</v>
      </c>
      <c r="G13" s="37" t="s">
        <v>911</v>
      </c>
    </row>
    <row r="14" spans="1:7" s="38" customFormat="1" ht="94.5" x14ac:dyDescent="0.2">
      <c r="A14" s="35">
        <v>9030</v>
      </c>
      <c r="B14" s="35">
        <v>9020402</v>
      </c>
      <c r="C14" s="35">
        <v>9020402001</v>
      </c>
      <c r="D14" s="35" t="s">
        <v>987</v>
      </c>
      <c r="E14" s="51">
        <v>0</v>
      </c>
      <c r="F14" s="51">
        <v>0</v>
      </c>
      <c r="G14" s="37" t="s">
        <v>911</v>
      </c>
    </row>
    <row r="15" spans="1:7" s="42" customFormat="1" ht="31.5" x14ac:dyDescent="0.2">
      <c r="A15" s="35">
        <v>1</v>
      </c>
      <c r="B15" s="35" t="s">
        <v>675</v>
      </c>
      <c r="C15" s="35"/>
      <c r="D15" s="35" t="s">
        <v>989</v>
      </c>
      <c r="E15" s="51">
        <f>591.92+131.5</f>
        <v>723.42</v>
      </c>
      <c r="F15" s="51">
        <v>0</v>
      </c>
      <c r="G15" s="37" t="s">
        <v>1131</v>
      </c>
    </row>
    <row r="16" spans="1:7" s="38" customFormat="1" ht="31.5" x14ac:dyDescent="0.2">
      <c r="A16" s="35">
        <v>2</v>
      </c>
      <c r="B16" s="35" t="s">
        <v>675</v>
      </c>
      <c r="C16" s="35"/>
      <c r="D16" s="35" t="s">
        <v>993</v>
      </c>
      <c r="E16" s="51">
        <v>0</v>
      </c>
      <c r="F16" s="51">
        <v>0</v>
      </c>
      <c r="G16" s="37" t="s">
        <v>1131</v>
      </c>
    </row>
    <row r="17" spans="1:7" s="38" customFormat="1" ht="31.5" x14ac:dyDescent="0.2">
      <c r="A17" s="35">
        <v>3</v>
      </c>
      <c r="B17" s="35" t="s">
        <v>675</v>
      </c>
      <c r="C17" s="35"/>
      <c r="D17" s="35" t="s">
        <v>996</v>
      </c>
      <c r="E17" s="51">
        <v>0</v>
      </c>
      <c r="F17" s="51">
        <v>0</v>
      </c>
      <c r="G17" s="37" t="s">
        <v>1131</v>
      </c>
    </row>
    <row r="18" spans="1:7" s="38" customFormat="1" ht="31.5" x14ac:dyDescent="0.2">
      <c r="A18" s="35">
        <v>4</v>
      </c>
      <c r="B18" s="35" t="s">
        <v>675</v>
      </c>
      <c r="C18" s="35"/>
      <c r="D18" s="35" t="s">
        <v>998</v>
      </c>
      <c r="E18" s="51">
        <v>0</v>
      </c>
      <c r="F18" s="51">
        <v>0</v>
      </c>
      <c r="G18" s="37" t="s">
        <v>1131</v>
      </c>
    </row>
    <row r="19" spans="1:7" s="38" customFormat="1" ht="31.5" x14ac:dyDescent="0.2">
      <c r="A19" s="35">
        <v>7</v>
      </c>
      <c r="B19" s="35" t="s">
        <v>675</v>
      </c>
      <c r="C19" s="35"/>
      <c r="D19" s="35" t="s">
        <v>1000</v>
      </c>
      <c r="E19" s="51">
        <v>0</v>
      </c>
      <c r="F19" s="51">
        <v>0</v>
      </c>
      <c r="G19" s="37" t="s">
        <v>1131</v>
      </c>
    </row>
    <row r="20" spans="1:7" s="38" customFormat="1" ht="31.5" x14ac:dyDescent="0.2">
      <c r="A20" s="35">
        <v>8</v>
      </c>
      <c r="B20" s="35" t="s">
        <v>675</v>
      </c>
      <c r="C20" s="35"/>
      <c r="D20" s="35" t="s">
        <v>1002</v>
      </c>
      <c r="E20" s="51">
        <v>0</v>
      </c>
      <c r="F20" s="51">
        <v>0</v>
      </c>
      <c r="G20" s="37" t="s">
        <v>1131</v>
      </c>
    </row>
    <row r="21" spans="1:7" s="38" customFormat="1" ht="31.5" x14ac:dyDescent="0.2">
      <c r="A21" s="35">
        <v>9</v>
      </c>
      <c r="B21" s="35" t="s">
        <v>675</v>
      </c>
      <c r="C21" s="35"/>
      <c r="D21" s="35" t="s">
        <v>1004</v>
      </c>
      <c r="E21" s="51">
        <v>0</v>
      </c>
      <c r="F21" s="51">
        <v>0</v>
      </c>
      <c r="G21" s="37" t="s">
        <v>1131</v>
      </c>
    </row>
    <row r="22" spans="1:7" s="38" customFormat="1" ht="112.5" customHeight="1" x14ac:dyDescent="0.2">
      <c r="A22" s="35" t="s">
        <v>358</v>
      </c>
      <c r="B22" s="35"/>
      <c r="C22" s="35"/>
      <c r="D22" s="35" t="s">
        <v>1006</v>
      </c>
      <c r="E22" s="51">
        <v>0</v>
      </c>
      <c r="F22" s="51">
        <v>0</v>
      </c>
      <c r="G22" s="37" t="s">
        <v>1131</v>
      </c>
    </row>
    <row r="23" spans="1:7" s="38" customFormat="1" ht="63" x14ac:dyDescent="0.2">
      <c r="A23" s="35" t="s">
        <v>1009</v>
      </c>
      <c r="B23" s="35"/>
      <c r="C23" s="35"/>
      <c r="D23" s="35" t="s">
        <v>1010</v>
      </c>
      <c r="E23" s="51">
        <v>0</v>
      </c>
      <c r="F23" s="51">
        <v>0</v>
      </c>
      <c r="G23" s="37" t="s">
        <v>1131</v>
      </c>
    </row>
    <row r="24" spans="1:7" s="38" customFormat="1" ht="63" x14ac:dyDescent="0.2">
      <c r="A24" s="35" t="s">
        <v>361</v>
      </c>
      <c r="B24" s="35"/>
      <c r="C24" s="35"/>
      <c r="D24" s="35" t="s">
        <v>1012</v>
      </c>
      <c r="E24" s="51">
        <v>0</v>
      </c>
      <c r="F24" s="51">
        <v>0</v>
      </c>
      <c r="G24" s="37" t="s">
        <v>1131</v>
      </c>
    </row>
    <row r="25" spans="1:7" s="38" customFormat="1" ht="94.5" x14ac:dyDescent="0.2">
      <c r="A25" s="35" t="s">
        <v>1014</v>
      </c>
      <c r="B25" s="35"/>
      <c r="C25" s="35"/>
      <c r="D25" s="35" t="s">
        <v>1015</v>
      </c>
      <c r="E25" s="51">
        <v>0</v>
      </c>
      <c r="F25" s="51">
        <v>0</v>
      </c>
      <c r="G25" s="37" t="s">
        <v>1131</v>
      </c>
    </row>
    <row r="26" spans="1:7" s="38" customFormat="1" ht="63" x14ac:dyDescent="0.2">
      <c r="A26" s="35" t="s">
        <v>1017</v>
      </c>
      <c r="B26" s="35"/>
      <c r="C26" s="35"/>
      <c r="D26" s="35" t="s">
        <v>1018</v>
      </c>
      <c r="E26" s="51">
        <v>0</v>
      </c>
      <c r="F26" s="51">
        <v>0</v>
      </c>
      <c r="G26" s="37" t="s">
        <v>1131</v>
      </c>
    </row>
    <row r="27" spans="1:7" s="38" customFormat="1" ht="63" x14ac:dyDescent="0.2">
      <c r="A27" s="35" t="s">
        <v>1020</v>
      </c>
      <c r="B27" s="35"/>
      <c r="C27" s="35"/>
      <c r="D27" s="35" t="s">
        <v>1021</v>
      </c>
      <c r="E27" s="51">
        <v>0</v>
      </c>
      <c r="F27" s="51">
        <v>0</v>
      </c>
      <c r="G27" s="37" t="s">
        <v>1131</v>
      </c>
    </row>
    <row r="28" spans="1:7" s="38" customFormat="1" ht="31.5" x14ac:dyDescent="0.2">
      <c r="A28" s="35">
        <v>2005</v>
      </c>
      <c r="B28" s="35">
        <v>2010104</v>
      </c>
      <c r="C28" s="35">
        <v>2010104001</v>
      </c>
      <c r="D28" s="35" t="s">
        <v>1023</v>
      </c>
      <c r="E28" s="51">
        <v>22365069.010000002</v>
      </c>
      <c r="F28" s="51">
        <v>22219935.93</v>
      </c>
      <c r="G28" s="37" t="s">
        <v>1131</v>
      </c>
    </row>
    <row r="29" spans="1:7" s="38" customFormat="1" ht="31.5" x14ac:dyDescent="0.2">
      <c r="A29" s="35">
        <v>3006</v>
      </c>
      <c r="B29" s="35">
        <v>3030304</v>
      </c>
      <c r="C29" s="35">
        <v>3030304001</v>
      </c>
      <c r="D29" s="35" t="s">
        <v>1025</v>
      </c>
      <c r="E29" s="51">
        <v>500</v>
      </c>
      <c r="F29" s="51">
        <v>500</v>
      </c>
      <c r="G29" s="37" t="s">
        <v>1131</v>
      </c>
    </row>
    <row r="30" spans="1:7" s="38" customFormat="1" ht="31.5" x14ac:dyDescent="0.2">
      <c r="A30" s="35">
        <v>3042</v>
      </c>
      <c r="B30" s="35">
        <v>3059999</v>
      </c>
      <c r="C30" s="35">
        <v>3059999999</v>
      </c>
      <c r="D30" s="35" t="s">
        <v>1026</v>
      </c>
      <c r="E30" s="51">
        <v>0</v>
      </c>
      <c r="F30" s="51">
        <v>0</v>
      </c>
      <c r="G30" s="37" t="s">
        <v>1131</v>
      </c>
    </row>
    <row r="31" spans="1:7" s="38" customFormat="1" ht="31.5" x14ac:dyDescent="0.2">
      <c r="A31" s="35">
        <v>3047</v>
      </c>
      <c r="B31" s="35">
        <v>3050203</v>
      </c>
      <c r="C31" s="35"/>
      <c r="D31" s="35" t="s">
        <v>1028</v>
      </c>
      <c r="E31" s="51">
        <v>0</v>
      </c>
      <c r="F31" s="51">
        <v>0</v>
      </c>
      <c r="G31" s="37" t="s">
        <v>1131</v>
      </c>
    </row>
    <row r="32" spans="1:7" s="38" customFormat="1" ht="63" x14ac:dyDescent="0.2">
      <c r="A32" s="35">
        <v>3056</v>
      </c>
      <c r="B32" s="35">
        <v>3059999</v>
      </c>
      <c r="C32" s="35"/>
      <c r="D32" s="35" t="s">
        <v>1030</v>
      </c>
      <c r="E32" s="51">
        <v>0</v>
      </c>
      <c r="F32" s="51">
        <v>0</v>
      </c>
      <c r="G32" s="37" t="s">
        <v>1131</v>
      </c>
    </row>
    <row r="33" spans="1:7" s="38" customFormat="1" ht="31.5" x14ac:dyDescent="0.2">
      <c r="A33" s="35">
        <v>4003</v>
      </c>
      <c r="B33" s="35">
        <v>4020104</v>
      </c>
      <c r="C33" s="35">
        <v>4020104001</v>
      </c>
      <c r="D33" s="35" t="s">
        <v>1032</v>
      </c>
      <c r="E33" s="51">
        <v>552156</v>
      </c>
      <c r="F33" s="51">
        <v>551656</v>
      </c>
      <c r="G33" s="37" t="s">
        <v>1131</v>
      </c>
    </row>
    <row r="34" spans="1:7" s="38" customFormat="1" ht="31.5" x14ac:dyDescent="0.2">
      <c r="A34" s="35">
        <v>9001</v>
      </c>
      <c r="B34" s="35">
        <v>9010302</v>
      </c>
      <c r="C34" s="35">
        <v>9010302001</v>
      </c>
      <c r="D34" s="35" t="s">
        <v>1034</v>
      </c>
      <c r="E34" s="51">
        <v>1500</v>
      </c>
      <c r="F34" s="51">
        <v>1500</v>
      </c>
      <c r="G34" s="37" t="s">
        <v>1131</v>
      </c>
    </row>
    <row r="35" spans="1:7" s="38" customFormat="1" ht="31.5" x14ac:dyDescent="0.2">
      <c r="A35" s="35">
        <v>9004</v>
      </c>
      <c r="B35" s="35">
        <v>9010101</v>
      </c>
      <c r="C35" s="35">
        <v>9010101001</v>
      </c>
      <c r="D35" s="35" t="s">
        <v>620</v>
      </c>
      <c r="E35" s="51">
        <v>3000</v>
      </c>
      <c r="F35" s="51">
        <v>3000</v>
      </c>
      <c r="G35" s="37" t="s">
        <v>1131</v>
      </c>
    </row>
    <row r="36" spans="1:7" s="38" customFormat="1" ht="31.5" x14ac:dyDescent="0.2">
      <c r="A36" s="35">
        <v>9010</v>
      </c>
      <c r="B36" s="35">
        <v>9019903</v>
      </c>
      <c r="C36" s="35">
        <v>9019903001</v>
      </c>
      <c r="D36" s="35" t="s">
        <v>1037</v>
      </c>
      <c r="E36" s="51">
        <v>5000</v>
      </c>
      <c r="F36" s="51">
        <v>5000</v>
      </c>
      <c r="G36" s="37" t="s">
        <v>1131</v>
      </c>
    </row>
    <row r="37" spans="1:7" s="38" customFormat="1" ht="31.5" x14ac:dyDescent="0.2">
      <c r="A37" s="35">
        <v>9013</v>
      </c>
      <c r="B37" s="35">
        <v>9010201</v>
      </c>
      <c r="C37" s="35">
        <v>9010201001</v>
      </c>
      <c r="D37" s="35" t="s">
        <v>1039</v>
      </c>
      <c r="E37" s="51">
        <v>2870000</v>
      </c>
      <c r="F37" s="51">
        <v>2870000</v>
      </c>
      <c r="G37" s="37" t="s">
        <v>1131</v>
      </c>
    </row>
    <row r="38" spans="1:7" s="38" customFormat="1" ht="31.5" x14ac:dyDescent="0.2">
      <c r="A38" s="35">
        <v>9014</v>
      </c>
      <c r="B38" s="35">
        <v>9010301</v>
      </c>
      <c r="C38" s="35">
        <v>9010301001</v>
      </c>
      <c r="D38" s="35" t="s">
        <v>624</v>
      </c>
      <c r="E38" s="51">
        <v>30000</v>
      </c>
      <c r="F38" s="51">
        <v>30000</v>
      </c>
      <c r="G38" s="37" t="s">
        <v>1131</v>
      </c>
    </row>
    <row r="39" spans="1:7" s="38" customFormat="1" ht="31.5" x14ac:dyDescent="0.2">
      <c r="A39" s="35">
        <v>9015</v>
      </c>
      <c r="B39" s="35">
        <v>9010102</v>
      </c>
      <c r="C39" s="35">
        <v>9010102001</v>
      </c>
      <c r="D39" s="35" t="s">
        <v>1042</v>
      </c>
      <c r="E39" s="51">
        <v>990000</v>
      </c>
      <c r="F39" s="51">
        <v>990000</v>
      </c>
      <c r="G39" s="37" t="s">
        <v>1131</v>
      </c>
    </row>
    <row r="40" spans="1:7" s="38" customFormat="1" ht="63" x14ac:dyDescent="0.2">
      <c r="A40" s="35">
        <v>9019</v>
      </c>
      <c r="B40" s="35">
        <v>9010202</v>
      </c>
      <c r="C40" s="35">
        <v>9010202001</v>
      </c>
      <c r="D40" s="35" t="s">
        <v>1044</v>
      </c>
      <c r="E40" s="51">
        <v>1000</v>
      </c>
      <c r="F40" s="51">
        <v>1000</v>
      </c>
      <c r="G40" s="37" t="s">
        <v>1131</v>
      </c>
    </row>
    <row r="41" spans="1:7" s="38" customFormat="1" ht="31.5" x14ac:dyDescent="0.2">
      <c r="A41" s="35">
        <v>9022</v>
      </c>
      <c r="B41" s="35">
        <v>9010199</v>
      </c>
      <c r="C41" s="35">
        <v>9010199999</v>
      </c>
      <c r="D41" s="35" t="s">
        <v>1046</v>
      </c>
      <c r="E41" s="51">
        <v>6000</v>
      </c>
      <c r="F41" s="51">
        <v>6000</v>
      </c>
      <c r="G41" s="37" t="s">
        <v>1131</v>
      </c>
    </row>
    <row r="42" spans="1:7" s="38" customFormat="1" ht="31.5" x14ac:dyDescent="0.2">
      <c r="A42" s="35">
        <v>9025</v>
      </c>
      <c r="B42" s="35">
        <v>9019903</v>
      </c>
      <c r="C42" s="35">
        <v>9019903001</v>
      </c>
      <c r="D42" s="35" t="s">
        <v>1048</v>
      </c>
      <c r="E42" s="51">
        <v>10000</v>
      </c>
      <c r="F42" s="51">
        <v>10000</v>
      </c>
      <c r="G42" s="37" t="s">
        <v>1131</v>
      </c>
    </row>
    <row r="43" spans="1:7" s="38" customFormat="1" ht="31.5" x14ac:dyDescent="0.2">
      <c r="A43" s="35">
        <v>9027</v>
      </c>
      <c r="B43" s="35">
        <v>9019901</v>
      </c>
      <c r="C43" s="35">
        <v>9019901001</v>
      </c>
      <c r="D43" s="35" t="s">
        <v>1050</v>
      </c>
      <c r="E43" s="51">
        <v>20000</v>
      </c>
      <c r="F43" s="51">
        <v>20000</v>
      </c>
      <c r="G43" s="37" t="s">
        <v>1131</v>
      </c>
    </row>
    <row r="44" spans="1:7" s="38" customFormat="1" ht="31.5" x14ac:dyDescent="0.2">
      <c r="A44" s="35">
        <v>9028</v>
      </c>
      <c r="B44" s="35">
        <v>9010199</v>
      </c>
      <c r="C44" s="35">
        <v>9010199999</v>
      </c>
      <c r="D44" s="35" t="s">
        <v>1052</v>
      </c>
      <c r="E44" s="51">
        <v>10000</v>
      </c>
      <c r="F44" s="51">
        <v>10000</v>
      </c>
      <c r="G44" s="37" t="s">
        <v>1131</v>
      </c>
    </row>
    <row r="45" spans="1:7" s="38" customFormat="1" ht="31.5" x14ac:dyDescent="0.2">
      <c r="A45" s="35">
        <v>9029</v>
      </c>
      <c r="B45" s="35">
        <v>9010199</v>
      </c>
      <c r="C45" s="35">
        <v>9010199999</v>
      </c>
      <c r="D45" s="35" t="s">
        <v>1054</v>
      </c>
      <c r="E45" s="51">
        <v>5000</v>
      </c>
      <c r="F45" s="51">
        <v>5000</v>
      </c>
      <c r="G45" s="37" t="s">
        <v>1131</v>
      </c>
    </row>
    <row r="46" spans="1:7" s="38" customFormat="1" ht="31.5" x14ac:dyDescent="0.2">
      <c r="A46" s="35">
        <v>9033</v>
      </c>
      <c r="B46" s="35">
        <v>9010199</v>
      </c>
      <c r="C46" s="35">
        <v>9010199999</v>
      </c>
      <c r="D46" s="35" t="s">
        <v>1056</v>
      </c>
      <c r="E46" s="51">
        <v>215650</v>
      </c>
      <c r="F46" s="51">
        <v>215650</v>
      </c>
      <c r="G46" s="37" t="s">
        <v>1131</v>
      </c>
    </row>
    <row r="47" spans="1:7" s="38" customFormat="1" ht="63" x14ac:dyDescent="0.2">
      <c r="A47" s="35">
        <v>9034</v>
      </c>
      <c r="B47" s="35">
        <v>9010199</v>
      </c>
      <c r="C47" s="35">
        <v>9010199999</v>
      </c>
      <c r="D47" s="35" t="s">
        <v>1058</v>
      </c>
      <c r="E47" s="51">
        <v>100000</v>
      </c>
      <c r="F47" s="51">
        <v>100000</v>
      </c>
      <c r="G47" s="37" t="s">
        <v>1131</v>
      </c>
    </row>
    <row r="48" spans="1:7" s="38" customFormat="1" ht="63" x14ac:dyDescent="0.2">
      <c r="A48" s="35">
        <v>9035</v>
      </c>
      <c r="B48" s="35">
        <v>9010199</v>
      </c>
      <c r="C48" s="35">
        <v>9010199999</v>
      </c>
      <c r="D48" s="35" t="s">
        <v>1060</v>
      </c>
      <c r="E48" s="51">
        <v>476800</v>
      </c>
      <c r="F48" s="51">
        <v>476800</v>
      </c>
      <c r="G48" s="37" t="s">
        <v>1131</v>
      </c>
    </row>
    <row r="49" spans="1:7" s="38" customFormat="1" ht="31.5" x14ac:dyDescent="0.2">
      <c r="A49" s="35">
        <v>9036</v>
      </c>
      <c r="B49" s="35">
        <v>9010199</v>
      </c>
      <c r="C49" s="35">
        <v>9010199999</v>
      </c>
      <c r="D49" s="35" t="s">
        <v>1062</v>
      </c>
      <c r="E49" s="51">
        <v>10000</v>
      </c>
      <c r="F49" s="51">
        <v>10000</v>
      </c>
      <c r="G49" s="37" t="s">
        <v>1131</v>
      </c>
    </row>
    <row r="50" spans="1:7" s="38" customFormat="1" ht="31.5" x14ac:dyDescent="0.2">
      <c r="A50" s="35">
        <v>9037</v>
      </c>
      <c r="B50" s="35">
        <v>9010199</v>
      </c>
      <c r="C50" s="35"/>
      <c r="D50" s="35" t="s">
        <v>1065</v>
      </c>
      <c r="E50" s="51">
        <v>10000</v>
      </c>
      <c r="F50" s="51">
        <v>10000</v>
      </c>
      <c r="G50" s="37" t="s">
        <v>1131</v>
      </c>
    </row>
    <row r="51" spans="1:7" s="38" customFormat="1" ht="31.5" x14ac:dyDescent="0.2">
      <c r="A51" s="35">
        <v>9038</v>
      </c>
      <c r="B51" s="35">
        <v>9010199</v>
      </c>
      <c r="C51" s="35">
        <v>9010199999</v>
      </c>
      <c r="D51" s="35" t="s">
        <v>1067</v>
      </c>
      <c r="E51" s="51">
        <v>16300</v>
      </c>
      <c r="F51" s="51">
        <v>16300</v>
      </c>
      <c r="G51" s="37" t="s">
        <v>1131</v>
      </c>
    </row>
    <row r="52" spans="1:7" s="38" customFormat="1" ht="63" x14ac:dyDescent="0.2">
      <c r="A52" s="35">
        <v>9040</v>
      </c>
      <c r="B52" s="35">
        <v>9010299</v>
      </c>
      <c r="C52" s="35">
        <v>9010299999</v>
      </c>
      <c r="D52" s="35" t="s">
        <v>1069</v>
      </c>
      <c r="E52" s="51">
        <v>5000</v>
      </c>
      <c r="F52" s="51">
        <v>5000</v>
      </c>
      <c r="G52" s="37" t="s">
        <v>1131</v>
      </c>
    </row>
    <row r="53" spans="1:7" s="38" customFormat="1" ht="94.5" x14ac:dyDescent="0.2">
      <c r="A53" s="35">
        <v>9041</v>
      </c>
      <c r="B53" s="35">
        <v>9019999</v>
      </c>
      <c r="C53" s="35"/>
      <c r="D53" s="35" t="s">
        <v>1071</v>
      </c>
      <c r="E53" s="51">
        <v>10000</v>
      </c>
      <c r="F53" s="51">
        <v>10000</v>
      </c>
      <c r="G53" s="37" t="s">
        <v>1131</v>
      </c>
    </row>
    <row r="54" spans="1:7" s="38" customFormat="1" ht="126" x14ac:dyDescent="0.2">
      <c r="A54" s="35">
        <v>3010</v>
      </c>
      <c r="B54" s="35">
        <v>3059999</v>
      </c>
      <c r="C54" s="35">
        <v>3059999999</v>
      </c>
      <c r="D54" s="35" t="s">
        <v>1073</v>
      </c>
      <c r="E54" s="51">
        <v>50</v>
      </c>
      <c r="F54" s="51">
        <v>50</v>
      </c>
      <c r="G54" s="37" t="s">
        <v>903</v>
      </c>
    </row>
    <row r="55" spans="1:7" s="38" customFormat="1" ht="31.5" x14ac:dyDescent="0.2">
      <c r="A55" s="35">
        <v>2006</v>
      </c>
      <c r="B55" s="35">
        <v>2010102</v>
      </c>
      <c r="C55" s="35">
        <v>2010102001</v>
      </c>
      <c r="D55" s="35" t="s">
        <v>1075</v>
      </c>
      <c r="E55" s="51">
        <v>0</v>
      </c>
      <c r="F55" s="51">
        <v>0</v>
      </c>
      <c r="G55" s="37" t="s">
        <v>1130</v>
      </c>
    </row>
    <row r="56" spans="1:7" s="38" customFormat="1" ht="63" x14ac:dyDescent="0.2">
      <c r="A56" s="35">
        <v>2010</v>
      </c>
      <c r="B56" s="35">
        <v>2010401</v>
      </c>
      <c r="C56" s="35"/>
      <c r="D56" s="35" t="s">
        <v>1078</v>
      </c>
      <c r="E56" s="51">
        <v>5500</v>
      </c>
      <c r="F56" s="51">
        <v>5500</v>
      </c>
      <c r="G56" s="37" t="s">
        <v>1130</v>
      </c>
    </row>
    <row r="57" spans="1:7" s="38" customFormat="1" ht="63" x14ac:dyDescent="0.2">
      <c r="A57" s="35">
        <v>3009</v>
      </c>
      <c r="B57" s="35">
        <v>3059999</v>
      </c>
      <c r="C57" s="35">
        <v>3059999999</v>
      </c>
      <c r="D57" s="35" t="s">
        <v>1080</v>
      </c>
      <c r="E57" s="51">
        <v>0</v>
      </c>
      <c r="F57" s="51">
        <v>0</v>
      </c>
      <c r="G57" s="37" t="s">
        <v>1130</v>
      </c>
    </row>
    <row r="58" spans="1:7" s="38" customFormat="1" ht="63" x14ac:dyDescent="0.2">
      <c r="A58" s="35">
        <v>4006</v>
      </c>
      <c r="B58" s="35">
        <v>4020102</v>
      </c>
      <c r="C58" s="35"/>
      <c r="D58" s="35" t="s">
        <v>1081</v>
      </c>
      <c r="E58" s="51">
        <v>2500</v>
      </c>
      <c r="F58" s="51">
        <v>2500</v>
      </c>
      <c r="G58" s="37" t="s">
        <v>1130</v>
      </c>
    </row>
    <row r="59" spans="1:7" s="38" customFormat="1" ht="63" x14ac:dyDescent="0.2">
      <c r="A59" s="35">
        <v>3049</v>
      </c>
      <c r="B59" s="35">
        <v>3059999</v>
      </c>
      <c r="C59" s="35">
        <v>3059999999</v>
      </c>
      <c r="D59" s="35" t="s">
        <v>1083</v>
      </c>
      <c r="E59" s="51">
        <v>0</v>
      </c>
      <c r="F59" s="51">
        <v>0</v>
      </c>
      <c r="G59" s="37" t="s">
        <v>904</v>
      </c>
    </row>
    <row r="60" spans="1:7" s="38" customFormat="1" ht="157.5" x14ac:dyDescent="0.2">
      <c r="A60" s="35">
        <v>2004</v>
      </c>
      <c r="B60" s="35">
        <v>2010104</v>
      </c>
      <c r="C60" s="35">
        <v>2010104001</v>
      </c>
      <c r="D60" s="35" t="s">
        <v>1085</v>
      </c>
      <c r="E60" s="51">
        <v>33000</v>
      </c>
      <c r="F60" s="51">
        <v>33000</v>
      </c>
      <c r="G60" s="37" t="s">
        <v>1129</v>
      </c>
    </row>
    <row r="61" spans="1:7" s="38" customFormat="1" ht="157.5" x14ac:dyDescent="0.2">
      <c r="A61" s="35">
        <v>3058</v>
      </c>
      <c r="B61" s="35">
        <v>3059999</v>
      </c>
      <c r="C61" s="35"/>
      <c r="D61" s="35" t="s">
        <v>1088</v>
      </c>
      <c r="E61" s="51">
        <v>0</v>
      </c>
      <c r="F61" s="51">
        <v>0</v>
      </c>
      <c r="G61" s="37" t="s">
        <v>1129</v>
      </c>
    </row>
    <row r="62" spans="1:7" s="38" customFormat="1" ht="63" x14ac:dyDescent="0.2">
      <c r="A62" s="35">
        <v>3016</v>
      </c>
      <c r="B62" s="35">
        <v>3050203</v>
      </c>
      <c r="C62" s="35">
        <v>3050203005</v>
      </c>
      <c r="D62" s="35" t="s">
        <v>1091</v>
      </c>
      <c r="E62" s="51">
        <v>500</v>
      </c>
      <c r="F62" s="51">
        <v>500</v>
      </c>
      <c r="G62" s="37" t="s">
        <v>1128</v>
      </c>
    </row>
    <row r="63" spans="1:7" s="38" customFormat="1" ht="63" x14ac:dyDescent="0.2">
      <c r="A63" s="35">
        <v>3019</v>
      </c>
      <c r="B63" s="35">
        <v>3050203</v>
      </c>
      <c r="C63" s="35">
        <v>3050203002</v>
      </c>
      <c r="D63" s="35" t="s">
        <v>1094</v>
      </c>
      <c r="E63" s="51">
        <v>128200</v>
      </c>
      <c r="F63" s="51">
        <v>129000</v>
      </c>
      <c r="G63" s="37" t="s">
        <v>1128</v>
      </c>
    </row>
    <row r="64" spans="1:7" s="38" customFormat="1" ht="63" x14ac:dyDescent="0.2">
      <c r="A64" s="35">
        <v>3020</v>
      </c>
      <c r="B64" s="35">
        <v>3050203</v>
      </c>
      <c r="C64" s="35">
        <v>3050203004</v>
      </c>
      <c r="D64" s="35" t="s">
        <v>1096</v>
      </c>
      <c r="E64" s="51">
        <v>59000</v>
      </c>
      <c r="F64" s="51">
        <v>59000</v>
      </c>
      <c r="G64" s="37" t="s">
        <v>1128</v>
      </c>
    </row>
    <row r="65" spans="1:7" s="38" customFormat="1" ht="63" x14ac:dyDescent="0.2">
      <c r="A65" s="35">
        <v>3022</v>
      </c>
      <c r="B65" s="35">
        <v>3059999</v>
      </c>
      <c r="C65" s="35">
        <v>3059999999</v>
      </c>
      <c r="D65" s="35" t="s">
        <v>1098</v>
      </c>
      <c r="E65" s="51">
        <v>1000</v>
      </c>
      <c r="F65" s="51">
        <v>1000</v>
      </c>
      <c r="G65" s="37" t="s">
        <v>1128</v>
      </c>
    </row>
    <row r="66" spans="1:7" s="38" customFormat="1" ht="63" x14ac:dyDescent="0.2">
      <c r="A66" s="35">
        <v>3024</v>
      </c>
      <c r="B66" s="35">
        <v>3050203</v>
      </c>
      <c r="C66" s="35"/>
      <c r="D66" s="35" t="s">
        <v>1100</v>
      </c>
      <c r="E66" s="51">
        <v>500</v>
      </c>
      <c r="F66" s="51">
        <v>500</v>
      </c>
      <c r="G66" s="37" t="s">
        <v>1128</v>
      </c>
    </row>
    <row r="67" spans="1:7" s="38" customFormat="1" ht="63" x14ac:dyDescent="0.2">
      <c r="A67" s="35">
        <v>3043</v>
      </c>
      <c r="B67" s="35">
        <v>3059999</v>
      </c>
      <c r="C67" s="35"/>
      <c r="D67" s="35" t="s">
        <v>1102</v>
      </c>
      <c r="E67" s="51">
        <v>6000</v>
      </c>
      <c r="F67" s="51">
        <v>6000</v>
      </c>
      <c r="G67" s="37" t="s">
        <v>1128</v>
      </c>
    </row>
    <row r="68" spans="1:7" s="38" customFormat="1" ht="63" x14ac:dyDescent="0.2">
      <c r="A68" s="35">
        <v>3052</v>
      </c>
      <c r="B68" s="35">
        <v>3059999</v>
      </c>
      <c r="C68" s="35">
        <v>3059999999</v>
      </c>
      <c r="D68" s="35" t="s">
        <v>1104</v>
      </c>
      <c r="E68" s="51">
        <v>14575</v>
      </c>
      <c r="F68" s="51">
        <v>0</v>
      </c>
      <c r="G68" s="37" t="s">
        <v>1128</v>
      </c>
    </row>
    <row r="69" spans="1:7" s="38" customFormat="1" ht="63" x14ac:dyDescent="0.2">
      <c r="A69" s="35">
        <v>4002</v>
      </c>
      <c r="B69" s="35">
        <v>4050499</v>
      </c>
      <c r="C69" s="35">
        <v>4050499999</v>
      </c>
      <c r="D69" s="35" t="s">
        <v>1107</v>
      </c>
      <c r="E69" s="51">
        <v>55000</v>
      </c>
      <c r="F69" s="51">
        <v>0</v>
      </c>
      <c r="G69" s="37" t="s">
        <v>1128</v>
      </c>
    </row>
    <row r="70" spans="1:7" s="38" customFormat="1" ht="63" x14ac:dyDescent="0.2">
      <c r="A70" s="35">
        <v>9021</v>
      </c>
      <c r="B70" s="35">
        <v>9020402</v>
      </c>
      <c r="C70" s="35">
        <v>9020402001</v>
      </c>
      <c r="D70" s="35" t="s">
        <v>1108</v>
      </c>
      <c r="E70" s="51">
        <v>0</v>
      </c>
      <c r="F70" s="51">
        <v>0</v>
      </c>
      <c r="G70" s="37" t="s">
        <v>1128</v>
      </c>
    </row>
    <row r="71" spans="1:7" s="38" customFormat="1" ht="63" x14ac:dyDescent="0.2">
      <c r="A71" s="35">
        <v>9042</v>
      </c>
      <c r="B71" s="35">
        <v>9020401</v>
      </c>
      <c r="C71" s="35"/>
      <c r="D71" s="35" t="s">
        <v>1110</v>
      </c>
      <c r="E71" s="51">
        <v>2000</v>
      </c>
      <c r="F71" s="51">
        <v>2000</v>
      </c>
      <c r="G71" s="37" t="s">
        <v>1128</v>
      </c>
    </row>
    <row r="72" spans="1:7" s="38" customFormat="1" ht="94.5" x14ac:dyDescent="0.2">
      <c r="A72" s="35">
        <v>3004</v>
      </c>
      <c r="B72" s="35">
        <v>3010201</v>
      </c>
      <c r="C72" s="35"/>
      <c r="D72" s="35" t="s">
        <v>1112</v>
      </c>
      <c r="E72" s="51">
        <v>1000</v>
      </c>
      <c r="F72" s="51">
        <v>1000</v>
      </c>
      <c r="G72" s="37" t="s">
        <v>1127</v>
      </c>
    </row>
    <row r="73" spans="1:7" s="38" customFormat="1" ht="94.5" x14ac:dyDescent="0.2">
      <c r="A73" s="35">
        <v>3005</v>
      </c>
      <c r="B73" s="35">
        <v>3059999</v>
      </c>
      <c r="C73" s="35">
        <v>3059999999</v>
      </c>
      <c r="D73" s="35" t="s">
        <v>1115</v>
      </c>
      <c r="E73" s="51">
        <v>100</v>
      </c>
      <c r="F73" s="51">
        <v>100</v>
      </c>
      <c r="G73" s="37" t="s">
        <v>1127</v>
      </c>
    </row>
    <row r="74" spans="1:7" s="38" customFormat="1" ht="94.5" x14ac:dyDescent="0.2">
      <c r="A74" s="35">
        <v>3044</v>
      </c>
      <c r="B74" s="35">
        <v>4050302</v>
      </c>
      <c r="C74" s="35"/>
      <c r="D74" s="35" t="s">
        <v>1116</v>
      </c>
      <c r="E74" s="51">
        <v>0</v>
      </c>
      <c r="F74" s="51">
        <v>0</v>
      </c>
      <c r="G74" s="37" t="s">
        <v>1127</v>
      </c>
    </row>
    <row r="75" spans="1:7" s="38" customFormat="1" ht="94.5" x14ac:dyDescent="0.2">
      <c r="A75" s="35">
        <v>3046</v>
      </c>
      <c r="B75" s="35">
        <v>3050203</v>
      </c>
      <c r="C75" s="35"/>
      <c r="D75" s="35" t="s">
        <v>1118</v>
      </c>
      <c r="E75" s="51">
        <v>0</v>
      </c>
      <c r="F75" s="51">
        <v>0</v>
      </c>
      <c r="G75" s="37" t="s">
        <v>1127</v>
      </c>
    </row>
    <row r="76" spans="1:7" s="38" customFormat="1" ht="94.5" x14ac:dyDescent="0.2">
      <c r="A76" s="35">
        <v>3053</v>
      </c>
      <c r="B76" s="35">
        <v>3010301</v>
      </c>
      <c r="C76" s="35"/>
      <c r="D76" s="35" t="s">
        <v>1119</v>
      </c>
      <c r="E76" s="51">
        <v>0</v>
      </c>
      <c r="F76" s="51">
        <v>0</v>
      </c>
      <c r="G76" s="37" t="s">
        <v>1127</v>
      </c>
    </row>
    <row r="77" spans="1:7" s="38" customFormat="1" ht="94.5" x14ac:dyDescent="0.2">
      <c r="A77" s="35">
        <v>3054</v>
      </c>
      <c r="B77" s="35">
        <v>3010302</v>
      </c>
      <c r="C77" s="35"/>
      <c r="D77" s="35" t="s">
        <v>1121</v>
      </c>
      <c r="E77" s="51">
        <v>0</v>
      </c>
      <c r="F77" s="51">
        <v>0</v>
      </c>
      <c r="G77" s="37" t="s">
        <v>1127</v>
      </c>
    </row>
    <row r="78" spans="1:7" s="38" customFormat="1" ht="94.5" x14ac:dyDescent="0.2">
      <c r="A78" s="35">
        <v>9031</v>
      </c>
      <c r="B78" s="35">
        <v>9019903</v>
      </c>
      <c r="C78" s="35"/>
      <c r="D78" s="35" t="s">
        <v>1123</v>
      </c>
      <c r="E78" s="51">
        <v>1000</v>
      </c>
      <c r="F78" s="51">
        <v>1000</v>
      </c>
      <c r="G78" s="37" t="s">
        <v>1127</v>
      </c>
    </row>
    <row r="79" spans="1:7" s="38" customFormat="1" ht="63" x14ac:dyDescent="0.2">
      <c r="A79" s="35">
        <v>3001</v>
      </c>
      <c r="B79" s="35">
        <v>3059999</v>
      </c>
      <c r="C79" s="35">
        <v>3059999999</v>
      </c>
      <c r="D79" s="35" t="s">
        <v>1125</v>
      </c>
      <c r="E79" s="51">
        <v>50</v>
      </c>
      <c r="F79" s="51">
        <v>50</v>
      </c>
      <c r="G79" s="37" t="s">
        <v>914</v>
      </c>
    </row>
    <row r="80" spans="1:7" s="38" customFormat="1" x14ac:dyDescent="0.2">
      <c r="E80" s="50"/>
      <c r="F80" s="50"/>
    </row>
    <row r="81" spans="5:6" s="38" customFormat="1" x14ac:dyDescent="0.2">
      <c r="E81" s="50"/>
      <c r="F81" s="50"/>
    </row>
    <row r="82" spans="5:6" s="38" customFormat="1" x14ac:dyDescent="0.2">
      <c r="E82" s="50"/>
      <c r="F82" s="50"/>
    </row>
  </sheetData>
  <autoFilter ref="A1:G79" xr:uid="{00000000-0009-0000-0000-000000000000}">
    <sortState xmlns:xlrd2="http://schemas.microsoft.com/office/spreadsheetml/2017/richdata2" ref="A2:G76">
      <sortCondition ref="G1"/>
    </sortState>
  </autoFilter>
  <printOptions horizontalCentered="1"/>
  <pageMargins left="0.35433070866141736" right="0.35433070866141736" top="0.78740157480314965" bottom="0.39370078740157483" header="0.51181102362204722" footer="0.51181102362204722"/>
  <pageSetup paperSize="9" scale="29" firstPageNumber="0" fitToWidth="3" fitToHeight="3" orientation="landscape" verticalDpi="300" r:id="rId1"/>
  <headerFooter alignWithMargins="0">
    <oddHeader>&amp;L&amp;24Capitoli di bilancio annualità 2021 e 2022&amp;R&amp;24Allegato O  - ENTRATA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E916F-194B-4836-90DB-22E8D7F838DB}">
  <dimension ref="A1:F162"/>
  <sheetViews>
    <sheetView tabSelected="1" view="pageBreakPreview" topLeftCell="B89" zoomScaleNormal="82" zoomScaleSheetLayoutView="100" workbookViewId="0">
      <selection activeCell="E93" sqref="E93"/>
    </sheetView>
  </sheetViews>
  <sheetFormatPr defaultRowHeight="15" x14ac:dyDescent="0.25"/>
  <cols>
    <col min="1" max="1" width="12.7109375" style="399" customWidth="1"/>
    <col min="2" max="2" width="10.85546875" style="399" customWidth="1"/>
    <col min="3" max="3" width="77" style="399" customWidth="1"/>
    <col min="4" max="4" width="30.5703125" style="446" customWidth="1"/>
    <col min="5" max="256" width="9.140625" style="399"/>
    <col min="257" max="257" width="12.7109375" style="399" customWidth="1"/>
    <col min="258" max="258" width="10.85546875" style="399" customWidth="1"/>
    <col min="259" max="259" width="77" style="399" customWidth="1"/>
    <col min="260" max="260" width="30.5703125" style="399" customWidth="1"/>
    <col min="261" max="512" width="9.140625" style="399"/>
    <col min="513" max="513" width="12.7109375" style="399" customWidth="1"/>
    <col min="514" max="514" width="10.85546875" style="399" customWidth="1"/>
    <col min="515" max="515" width="77" style="399" customWidth="1"/>
    <col min="516" max="516" width="30.5703125" style="399" customWidth="1"/>
    <col min="517" max="768" width="9.140625" style="399"/>
    <col min="769" max="769" width="12.7109375" style="399" customWidth="1"/>
    <col min="770" max="770" width="10.85546875" style="399" customWidth="1"/>
    <col min="771" max="771" width="77" style="399" customWidth="1"/>
    <col min="772" max="772" width="30.5703125" style="399" customWidth="1"/>
    <col min="773" max="1024" width="9.140625" style="399"/>
    <col min="1025" max="1025" width="12.7109375" style="399" customWidth="1"/>
    <col min="1026" max="1026" width="10.85546875" style="399" customWidth="1"/>
    <col min="1027" max="1027" width="77" style="399" customWidth="1"/>
    <col min="1028" max="1028" width="30.5703125" style="399" customWidth="1"/>
    <col min="1029" max="1280" width="9.140625" style="399"/>
    <col min="1281" max="1281" width="12.7109375" style="399" customWidth="1"/>
    <col min="1282" max="1282" width="10.85546875" style="399" customWidth="1"/>
    <col min="1283" max="1283" width="77" style="399" customWidth="1"/>
    <col min="1284" max="1284" width="30.5703125" style="399" customWidth="1"/>
    <col min="1285" max="1536" width="9.140625" style="399"/>
    <col min="1537" max="1537" width="12.7109375" style="399" customWidth="1"/>
    <col min="1538" max="1538" width="10.85546875" style="399" customWidth="1"/>
    <col min="1539" max="1539" width="77" style="399" customWidth="1"/>
    <col min="1540" max="1540" width="30.5703125" style="399" customWidth="1"/>
    <col min="1541" max="1792" width="9.140625" style="399"/>
    <col min="1793" max="1793" width="12.7109375" style="399" customWidth="1"/>
    <col min="1794" max="1794" width="10.85546875" style="399" customWidth="1"/>
    <col min="1795" max="1795" width="77" style="399" customWidth="1"/>
    <col min="1796" max="1796" width="30.5703125" style="399" customWidth="1"/>
    <col min="1797" max="2048" width="9.140625" style="399"/>
    <col min="2049" max="2049" width="12.7109375" style="399" customWidth="1"/>
    <col min="2050" max="2050" width="10.85546875" style="399" customWidth="1"/>
    <col min="2051" max="2051" width="77" style="399" customWidth="1"/>
    <col min="2052" max="2052" width="30.5703125" style="399" customWidth="1"/>
    <col min="2053" max="2304" width="9.140625" style="399"/>
    <col min="2305" max="2305" width="12.7109375" style="399" customWidth="1"/>
    <col min="2306" max="2306" width="10.85546875" style="399" customWidth="1"/>
    <col min="2307" max="2307" width="77" style="399" customWidth="1"/>
    <col min="2308" max="2308" width="30.5703125" style="399" customWidth="1"/>
    <col min="2309" max="2560" width="9.140625" style="399"/>
    <col min="2561" max="2561" width="12.7109375" style="399" customWidth="1"/>
    <col min="2562" max="2562" width="10.85546875" style="399" customWidth="1"/>
    <col min="2563" max="2563" width="77" style="399" customWidth="1"/>
    <col min="2564" max="2564" width="30.5703125" style="399" customWidth="1"/>
    <col min="2565" max="2816" width="9.140625" style="399"/>
    <col min="2817" max="2817" width="12.7109375" style="399" customWidth="1"/>
    <col min="2818" max="2818" width="10.85546875" style="399" customWidth="1"/>
    <col min="2819" max="2819" width="77" style="399" customWidth="1"/>
    <col min="2820" max="2820" width="30.5703125" style="399" customWidth="1"/>
    <col min="2821" max="3072" width="9.140625" style="399"/>
    <col min="3073" max="3073" width="12.7109375" style="399" customWidth="1"/>
    <col min="3074" max="3074" width="10.85546875" style="399" customWidth="1"/>
    <col min="3075" max="3075" width="77" style="399" customWidth="1"/>
    <col min="3076" max="3076" width="30.5703125" style="399" customWidth="1"/>
    <col min="3077" max="3328" width="9.140625" style="399"/>
    <col min="3329" max="3329" width="12.7109375" style="399" customWidth="1"/>
    <col min="3330" max="3330" width="10.85546875" style="399" customWidth="1"/>
    <col min="3331" max="3331" width="77" style="399" customWidth="1"/>
    <col min="3332" max="3332" width="30.5703125" style="399" customWidth="1"/>
    <col min="3333" max="3584" width="9.140625" style="399"/>
    <col min="3585" max="3585" width="12.7109375" style="399" customWidth="1"/>
    <col min="3586" max="3586" width="10.85546875" style="399" customWidth="1"/>
    <col min="3587" max="3587" width="77" style="399" customWidth="1"/>
    <col min="3588" max="3588" width="30.5703125" style="399" customWidth="1"/>
    <col min="3589" max="3840" width="9.140625" style="399"/>
    <col min="3841" max="3841" width="12.7109375" style="399" customWidth="1"/>
    <col min="3842" max="3842" width="10.85546875" style="399" customWidth="1"/>
    <col min="3843" max="3843" width="77" style="399" customWidth="1"/>
    <col min="3844" max="3844" width="30.5703125" style="399" customWidth="1"/>
    <col min="3845" max="4096" width="9.140625" style="399"/>
    <col min="4097" max="4097" width="12.7109375" style="399" customWidth="1"/>
    <col min="4098" max="4098" width="10.85546875" style="399" customWidth="1"/>
    <col min="4099" max="4099" width="77" style="399" customWidth="1"/>
    <col min="4100" max="4100" width="30.5703125" style="399" customWidth="1"/>
    <col min="4101" max="4352" width="9.140625" style="399"/>
    <col min="4353" max="4353" width="12.7109375" style="399" customWidth="1"/>
    <col min="4354" max="4354" width="10.85546875" style="399" customWidth="1"/>
    <col min="4355" max="4355" width="77" style="399" customWidth="1"/>
    <col min="4356" max="4356" width="30.5703125" style="399" customWidth="1"/>
    <col min="4357" max="4608" width="9.140625" style="399"/>
    <col min="4609" max="4609" width="12.7109375" style="399" customWidth="1"/>
    <col min="4610" max="4610" width="10.85546875" style="399" customWidth="1"/>
    <col min="4611" max="4611" width="77" style="399" customWidth="1"/>
    <col min="4612" max="4612" width="30.5703125" style="399" customWidth="1"/>
    <col min="4613" max="4864" width="9.140625" style="399"/>
    <col min="4865" max="4865" width="12.7109375" style="399" customWidth="1"/>
    <col min="4866" max="4866" width="10.85546875" style="399" customWidth="1"/>
    <col min="4867" max="4867" width="77" style="399" customWidth="1"/>
    <col min="4868" max="4868" width="30.5703125" style="399" customWidth="1"/>
    <col min="4869" max="5120" width="9.140625" style="399"/>
    <col min="5121" max="5121" width="12.7109375" style="399" customWidth="1"/>
    <col min="5122" max="5122" width="10.85546875" style="399" customWidth="1"/>
    <col min="5123" max="5123" width="77" style="399" customWidth="1"/>
    <col min="5124" max="5124" width="30.5703125" style="399" customWidth="1"/>
    <col min="5125" max="5376" width="9.140625" style="399"/>
    <col min="5377" max="5377" width="12.7109375" style="399" customWidth="1"/>
    <col min="5378" max="5378" width="10.85546875" style="399" customWidth="1"/>
    <col min="5379" max="5379" width="77" style="399" customWidth="1"/>
    <col min="5380" max="5380" width="30.5703125" style="399" customWidth="1"/>
    <col min="5381" max="5632" width="9.140625" style="399"/>
    <col min="5633" max="5633" width="12.7109375" style="399" customWidth="1"/>
    <col min="5634" max="5634" width="10.85546875" style="399" customWidth="1"/>
    <col min="5635" max="5635" width="77" style="399" customWidth="1"/>
    <col min="5636" max="5636" width="30.5703125" style="399" customWidth="1"/>
    <col min="5637" max="5888" width="9.140625" style="399"/>
    <col min="5889" max="5889" width="12.7109375" style="399" customWidth="1"/>
    <col min="5890" max="5890" width="10.85546875" style="399" customWidth="1"/>
    <col min="5891" max="5891" width="77" style="399" customWidth="1"/>
    <col min="5892" max="5892" width="30.5703125" style="399" customWidth="1"/>
    <col min="5893" max="6144" width="9.140625" style="399"/>
    <col min="6145" max="6145" width="12.7109375" style="399" customWidth="1"/>
    <col min="6146" max="6146" width="10.85546875" style="399" customWidth="1"/>
    <col min="6147" max="6147" width="77" style="399" customWidth="1"/>
    <col min="6148" max="6148" width="30.5703125" style="399" customWidth="1"/>
    <col min="6149" max="6400" width="9.140625" style="399"/>
    <col min="6401" max="6401" width="12.7109375" style="399" customWidth="1"/>
    <col min="6402" max="6402" width="10.85546875" style="399" customWidth="1"/>
    <col min="6403" max="6403" width="77" style="399" customWidth="1"/>
    <col min="6404" max="6404" width="30.5703125" style="399" customWidth="1"/>
    <col min="6405" max="6656" width="9.140625" style="399"/>
    <col min="6657" max="6657" width="12.7109375" style="399" customWidth="1"/>
    <col min="6658" max="6658" width="10.85546875" style="399" customWidth="1"/>
    <col min="6659" max="6659" width="77" style="399" customWidth="1"/>
    <col min="6660" max="6660" width="30.5703125" style="399" customWidth="1"/>
    <col min="6661" max="6912" width="9.140625" style="399"/>
    <col min="6913" max="6913" width="12.7109375" style="399" customWidth="1"/>
    <col min="6914" max="6914" width="10.85546875" style="399" customWidth="1"/>
    <col min="6915" max="6915" width="77" style="399" customWidth="1"/>
    <col min="6916" max="6916" width="30.5703125" style="399" customWidth="1"/>
    <col min="6917" max="7168" width="9.140625" style="399"/>
    <col min="7169" max="7169" width="12.7109375" style="399" customWidth="1"/>
    <col min="7170" max="7170" width="10.85546875" style="399" customWidth="1"/>
    <col min="7171" max="7171" width="77" style="399" customWidth="1"/>
    <col min="7172" max="7172" width="30.5703125" style="399" customWidth="1"/>
    <col min="7173" max="7424" width="9.140625" style="399"/>
    <col min="7425" max="7425" width="12.7109375" style="399" customWidth="1"/>
    <col min="7426" max="7426" width="10.85546875" style="399" customWidth="1"/>
    <col min="7427" max="7427" width="77" style="399" customWidth="1"/>
    <col min="7428" max="7428" width="30.5703125" style="399" customWidth="1"/>
    <col min="7429" max="7680" width="9.140625" style="399"/>
    <col min="7681" max="7681" width="12.7109375" style="399" customWidth="1"/>
    <col min="7682" max="7682" width="10.85546875" style="399" customWidth="1"/>
    <col min="7683" max="7683" width="77" style="399" customWidth="1"/>
    <col min="7684" max="7684" width="30.5703125" style="399" customWidth="1"/>
    <col min="7685" max="7936" width="9.140625" style="399"/>
    <col min="7937" max="7937" width="12.7109375" style="399" customWidth="1"/>
    <col min="7938" max="7938" width="10.85546875" style="399" customWidth="1"/>
    <col min="7939" max="7939" width="77" style="399" customWidth="1"/>
    <col min="7940" max="7940" width="30.5703125" style="399" customWidth="1"/>
    <col min="7941" max="8192" width="9.140625" style="399"/>
    <col min="8193" max="8193" width="12.7109375" style="399" customWidth="1"/>
    <col min="8194" max="8194" width="10.85546875" style="399" customWidth="1"/>
    <col min="8195" max="8195" width="77" style="399" customWidth="1"/>
    <col min="8196" max="8196" width="30.5703125" style="399" customWidth="1"/>
    <col min="8197" max="8448" width="9.140625" style="399"/>
    <col min="8449" max="8449" width="12.7109375" style="399" customWidth="1"/>
    <col min="8450" max="8450" width="10.85546875" style="399" customWidth="1"/>
    <col min="8451" max="8451" width="77" style="399" customWidth="1"/>
    <col min="8452" max="8452" width="30.5703125" style="399" customWidth="1"/>
    <col min="8453" max="8704" width="9.140625" style="399"/>
    <col min="8705" max="8705" width="12.7109375" style="399" customWidth="1"/>
    <col min="8706" max="8706" width="10.85546875" style="399" customWidth="1"/>
    <col min="8707" max="8707" width="77" style="399" customWidth="1"/>
    <col min="8708" max="8708" width="30.5703125" style="399" customWidth="1"/>
    <col min="8709" max="8960" width="9.140625" style="399"/>
    <col min="8961" max="8961" width="12.7109375" style="399" customWidth="1"/>
    <col min="8962" max="8962" width="10.85546875" style="399" customWidth="1"/>
    <col min="8963" max="8963" width="77" style="399" customWidth="1"/>
    <col min="8964" max="8964" width="30.5703125" style="399" customWidth="1"/>
    <col min="8965" max="9216" width="9.140625" style="399"/>
    <col min="9217" max="9217" width="12.7109375" style="399" customWidth="1"/>
    <col min="9218" max="9218" width="10.85546875" style="399" customWidth="1"/>
    <col min="9219" max="9219" width="77" style="399" customWidth="1"/>
    <col min="9220" max="9220" width="30.5703125" style="399" customWidth="1"/>
    <col min="9221" max="9472" width="9.140625" style="399"/>
    <col min="9473" max="9473" width="12.7109375" style="399" customWidth="1"/>
    <col min="9474" max="9474" width="10.85546875" style="399" customWidth="1"/>
    <col min="9475" max="9475" width="77" style="399" customWidth="1"/>
    <col min="9476" max="9476" width="30.5703125" style="399" customWidth="1"/>
    <col min="9477" max="9728" width="9.140625" style="399"/>
    <col min="9729" max="9729" width="12.7109375" style="399" customWidth="1"/>
    <col min="9730" max="9730" width="10.85546875" style="399" customWidth="1"/>
    <col min="9731" max="9731" width="77" style="399" customWidth="1"/>
    <col min="9732" max="9732" width="30.5703125" style="399" customWidth="1"/>
    <col min="9733" max="9984" width="9.140625" style="399"/>
    <col min="9985" max="9985" width="12.7109375" style="399" customWidth="1"/>
    <col min="9986" max="9986" width="10.85546875" style="399" customWidth="1"/>
    <col min="9987" max="9987" width="77" style="399" customWidth="1"/>
    <col min="9988" max="9988" width="30.5703125" style="399" customWidth="1"/>
    <col min="9989" max="10240" width="9.140625" style="399"/>
    <col min="10241" max="10241" width="12.7109375" style="399" customWidth="1"/>
    <col min="10242" max="10242" width="10.85546875" style="399" customWidth="1"/>
    <col min="10243" max="10243" width="77" style="399" customWidth="1"/>
    <col min="10244" max="10244" width="30.5703125" style="399" customWidth="1"/>
    <col min="10245" max="10496" width="9.140625" style="399"/>
    <col min="10497" max="10497" width="12.7109375" style="399" customWidth="1"/>
    <col min="10498" max="10498" width="10.85546875" style="399" customWidth="1"/>
    <col min="10499" max="10499" width="77" style="399" customWidth="1"/>
    <col min="10500" max="10500" width="30.5703125" style="399" customWidth="1"/>
    <col min="10501" max="10752" width="9.140625" style="399"/>
    <col min="10753" max="10753" width="12.7109375" style="399" customWidth="1"/>
    <col min="10754" max="10754" width="10.85546875" style="399" customWidth="1"/>
    <col min="10755" max="10755" width="77" style="399" customWidth="1"/>
    <col min="10756" max="10756" width="30.5703125" style="399" customWidth="1"/>
    <col min="10757" max="11008" width="9.140625" style="399"/>
    <col min="11009" max="11009" width="12.7109375" style="399" customWidth="1"/>
    <col min="11010" max="11010" width="10.85546875" style="399" customWidth="1"/>
    <col min="11011" max="11011" width="77" style="399" customWidth="1"/>
    <col min="11012" max="11012" width="30.5703125" style="399" customWidth="1"/>
    <col min="11013" max="11264" width="9.140625" style="399"/>
    <col min="11265" max="11265" width="12.7109375" style="399" customWidth="1"/>
    <col min="11266" max="11266" width="10.85546875" style="399" customWidth="1"/>
    <col min="11267" max="11267" width="77" style="399" customWidth="1"/>
    <col min="11268" max="11268" width="30.5703125" style="399" customWidth="1"/>
    <col min="11269" max="11520" width="9.140625" style="399"/>
    <col min="11521" max="11521" width="12.7109375" style="399" customWidth="1"/>
    <col min="11522" max="11522" width="10.85546875" style="399" customWidth="1"/>
    <col min="11523" max="11523" width="77" style="399" customWidth="1"/>
    <col min="11524" max="11524" width="30.5703125" style="399" customWidth="1"/>
    <col min="11525" max="11776" width="9.140625" style="399"/>
    <col min="11777" max="11777" width="12.7109375" style="399" customWidth="1"/>
    <col min="11778" max="11778" width="10.85546875" style="399" customWidth="1"/>
    <col min="11779" max="11779" width="77" style="399" customWidth="1"/>
    <col min="11780" max="11780" width="30.5703125" style="399" customWidth="1"/>
    <col min="11781" max="12032" width="9.140625" style="399"/>
    <col min="12033" max="12033" width="12.7109375" style="399" customWidth="1"/>
    <col min="12034" max="12034" width="10.85546875" style="399" customWidth="1"/>
    <col min="12035" max="12035" width="77" style="399" customWidth="1"/>
    <col min="12036" max="12036" width="30.5703125" style="399" customWidth="1"/>
    <col min="12037" max="12288" width="9.140625" style="399"/>
    <col min="12289" max="12289" width="12.7109375" style="399" customWidth="1"/>
    <col min="12290" max="12290" width="10.85546875" style="399" customWidth="1"/>
    <col min="12291" max="12291" width="77" style="399" customWidth="1"/>
    <col min="12292" max="12292" width="30.5703125" style="399" customWidth="1"/>
    <col min="12293" max="12544" width="9.140625" style="399"/>
    <col min="12545" max="12545" width="12.7109375" style="399" customWidth="1"/>
    <col min="12546" max="12546" width="10.85546875" style="399" customWidth="1"/>
    <col min="12547" max="12547" width="77" style="399" customWidth="1"/>
    <col min="12548" max="12548" width="30.5703125" style="399" customWidth="1"/>
    <col min="12549" max="12800" width="9.140625" style="399"/>
    <col min="12801" max="12801" width="12.7109375" style="399" customWidth="1"/>
    <col min="12802" max="12802" width="10.85546875" style="399" customWidth="1"/>
    <col min="12803" max="12803" width="77" style="399" customWidth="1"/>
    <col min="12804" max="12804" width="30.5703125" style="399" customWidth="1"/>
    <col min="12805" max="13056" width="9.140625" style="399"/>
    <col min="13057" max="13057" width="12.7109375" style="399" customWidth="1"/>
    <col min="13058" max="13058" width="10.85546875" style="399" customWidth="1"/>
    <col min="13059" max="13059" width="77" style="399" customWidth="1"/>
    <col min="13060" max="13060" width="30.5703125" style="399" customWidth="1"/>
    <col min="13061" max="13312" width="9.140625" style="399"/>
    <col min="13313" max="13313" width="12.7109375" style="399" customWidth="1"/>
    <col min="13314" max="13314" width="10.85546875" style="399" customWidth="1"/>
    <col min="13315" max="13315" width="77" style="399" customWidth="1"/>
    <col min="13316" max="13316" width="30.5703125" style="399" customWidth="1"/>
    <col min="13317" max="13568" width="9.140625" style="399"/>
    <col min="13569" max="13569" width="12.7109375" style="399" customWidth="1"/>
    <col min="13570" max="13570" width="10.85546875" style="399" customWidth="1"/>
    <col min="13571" max="13571" width="77" style="399" customWidth="1"/>
    <col min="13572" max="13572" width="30.5703125" style="399" customWidth="1"/>
    <col min="13573" max="13824" width="9.140625" style="399"/>
    <col min="13825" max="13825" width="12.7109375" style="399" customWidth="1"/>
    <col min="13826" max="13826" width="10.85546875" style="399" customWidth="1"/>
    <col min="13827" max="13827" width="77" style="399" customWidth="1"/>
    <col min="13828" max="13828" width="30.5703125" style="399" customWidth="1"/>
    <col min="13829" max="14080" width="9.140625" style="399"/>
    <col min="14081" max="14081" width="12.7109375" style="399" customWidth="1"/>
    <col min="14082" max="14082" width="10.85546875" style="399" customWidth="1"/>
    <col min="14083" max="14083" width="77" style="399" customWidth="1"/>
    <col min="14084" max="14084" width="30.5703125" style="399" customWidth="1"/>
    <col min="14085" max="14336" width="9.140625" style="399"/>
    <col min="14337" max="14337" width="12.7109375" style="399" customWidth="1"/>
    <col min="14338" max="14338" width="10.85546875" style="399" customWidth="1"/>
    <col min="14339" max="14339" width="77" style="399" customWidth="1"/>
    <col min="14340" max="14340" width="30.5703125" style="399" customWidth="1"/>
    <col min="14341" max="14592" width="9.140625" style="399"/>
    <col min="14593" max="14593" width="12.7109375" style="399" customWidth="1"/>
    <col min="14594" max="14594" width="10.85546875" style="399" customWidth="1"/>
    <col min="14595" max="14595" width="77" style="399" customWidth="1"/>
    <col min="14596" max="14596" width="30.5703125" style="399" customWidth="1"/>
    <col min="14597" max="14848" width="9.140625" style="399"/>
    <col min="14849" max="14849" width="12.7109375" style="399" customWidth="1"/>
    <col min="14850" max="14850" width="10.85546875" style="399" customWidth="1"/>
    <col min="14851" max="14851" width="77" style="399" customWidth="1"/>
    <col min="14852" max="14852" width="30.5703125" style="399" customWidth="1"/>
    <col min="14853" max="15104" width="9.140625" style="399"/>
    <col min="15105" max="15105" width="12.7109375" style="399" customWidth="1"/>
    <col min="15106" max="15106" width="10.85546875" style="399" customWidth="1"/>
    <col min="15107" max="15107" width="77" style="399" customWidth="1"/>
    <col min="15108" max="15108" width="30.5703125" style="399" customWidth="1"/>
    <col min="15109" max="15360" width="9.140625" style="399"/>
    <col min="15361" max="15361" width="12.7109375" style="399" customWidth="1"/>
    <col min="15362" max="15362" width="10.85546875" style="399" customWidth="1"/>
    <col min="15363" max="15363" width="77" style="399" customWidth="1"/>
    <col min="15364" max="15364" width="30.5703125" style="399" customWidth="1"/>
    <col min="15365" max="15616" width="9.140625" style="399"/>
    <col min="15617" max="15617" width="12.7109375" style="399" customWidth="1"/>
    <col min="15618" max="15618" width="10.85546875" style="399" customWidth="1"/>
    <col min="15619" max="15619" width="77" style="399" customWidth="1"/>
    <col min="15620" max="15620" width="30.5703125" style="399" customWidth="1"/>
    <col min="15621" max="15872" width="9.140625" style="399"/>
    <col min="15873" max="15873" width="12.7109375" style="399" customWidth="1"/>
    <col min="15874" max="15874" width="10.85546875" style="399" customWidth="1"/>
    <col min="15875" max="15875" width="77" style="399" customWidth="1"/>
    <col min="15876" max="15876" width="30.5703125" style="399" customWidth="1"/>
    <col min="15877" max="16128" width="9.140625" style="399"/>
    <col min="16129" max="16129" width="12.7109375" style="399" customWidth="1"/>
    <col min="16130" max="16130" width="10.85546875" style="399" customWidth="1"/>
    <col min="16131" max="16131" width="77" style="399" customWidth="1"/>
    <col min="16132" max="16132" width="30.5703125" style="399" customWidth="1"/>
    <col min="16133" max="16384" width="9.140625" style="399"/>
  </cols>
  <sheetData>
    <row r="1" spans="1:6" ht="20.25" customHeight="1" x14ac:dyDescent="0.25">
      <c r="A1" s="528" t="s">
        <v>1277</v>
      </c>
      <c r="B1" s="528"/>
      <c r="C1" s="528"/>
      <c r="D1" s="528"/>
    </row>
    <row r="2" spans="1:6" ht="64.5" customHeight="1" x14ac:dyDescent="0.25">
      <c r="A2" s="529" t="s">
        <v>1546</v>
      </c>
      <c r="B2" s="529"/>
      <c r="C2" s="529"/>
      <c r="D2" s="529"/>
    </row>
    <row r="3" spans="1:6" x14ac:dyDescent="0.25">
      <c r="A3" s="400"/>
      <c r="B3" s="400"/>
      <c r="C3" s="401" t="s">
        <v>675</v>
      </c>
      <c r="D3" s="402"/>
    </row>
    <row r="4" spans="1:6" ht="21.75" thickBot="1" x14ac:dyDescent="0.3">
      <c r="A4" s="529"/>
      <c r="B4" s="529"/>
      <c r="C4" s="529"/>
      <c r="D4" s="529"/>
    </row>
    <row r="5" spans="1:6" ht="15.75" customHeight="1" thickTop="1" x14ac:dyDescent="0.25">
      <c r="A5" s="530" t="s">
        <v>1275</v>
      </c>
      <c r="B5" s="530"/>
      <c r="C5" s="530" t="s">
        <v>1274</v>
      </c>
      <c r="D5" s="535" t="s">
        <v>1547</v>
      </c>
    </row>
    <row r="6" spans="1:6" x14ac:dyDescent="0.25">
      <c r="A6" s="531"/>
      <c r="B6" s="531"/>
      <c r="C6" s="533"/>
      <c r="D6" s="536"/>
      <c r="F6" s="399" t="s">
        <v>675</v>
      </c>
    </row>
    <row r="7" spans="1:6" x14ac:dyDescent="0.25">
      <c r="A7" s="531"/>
      <c r="B7" s="531"/>
      <c r="C7" s="533"/>
      <c r="D7" s="536"/>
    </row>
    <row r="8" spans="1:6" ht="15.75" thickBot="1" x14ac:dyDescent="0.3">
      <c r="A8" s="532"/>
      <c r="B8" s="532"/>
      <c r="C8" s="534"/>
      <c r="D8" s="537"/>
    </row>
    <row r="9" spans="1:6" ht="16.5" hidden="1" thickTop="1" thickBot="1" x14ac:dyDescent="0.3">
      <c r="A9" s="524" t="s">
        <v>1260</v>
      </c>
      <c r="B9" s="525"/>
      <c r="C9" s="527" t="s">
        <v>1246</v>
      </c>
      <c r="D9" s="527"/>
    </row>
    <row r="10" spans="1:6" ht="15.75" hidden="1" thickTop="1" x14ac:dyDescent="0.25">
      <c r="A10" s="403"/>
      <c r="B10" s="404"/>
      <c r="C10" s="405"/>
      <c r="D10" s="406"/>
    </row>
    <row r="11" spans="1:6" ht="15.75" hidden="1" thickTop="1" x14ac:dyDescent="0.25">
      <c r="A11" s="407" t="s">
        <v>1259</v>
      </c>
      <c r="B11" s="404"/>
      <c r="C11" s="405" t="s">
        <v>1258</v>
      </c>
      <c r="D11" s="408">
        <v>0</v>
      </c>
    </row>
    <row r="12" spans="1:6" ht="15.75" hidden="1" thickTop="1" x14ac:dyDescent="0.25">
      <c r="A12" s="407"/>
      <c r="B12" s="404"/>
      <c r="C12" s="409"/>
      <c r="D12" s="408"/>
    </row>
    <row r="13" spans="1:6" ht="15.75" hidden="1" thickTop="1" x14ac:dyDescent="0.25">
      <c r="A13" s="403"/>
      <c r="B13" s="404"/>
      <c r="C13" s="409"/>
      <c r="D13" s="408"/>
    </row>
    <row r="14" spans="1:6" ht="15.75" hidden="1" thickTop="1" x14ac:dyDescent="0.25">
      <c r="A14" s="407" t="s">
        <v>1257</v>
      </c>
      <c r="B14" s="404"/>
      <c r="C14" s="405" t="s">
        <v>1256</v>
      </c>
      <c r="D14" s="408">
        <v>0</v>
      </c>
    </row>
    <row r="15" spans="1:6" ht="15.75" hidden="1" thickTop="1" x14ac:dyDescent="0.25">
      <c r="A15" s="407"/>
      <c r="B15" s="404"/>
      <c r="C15" s="409"/>
      <c r="D15" s="408"/>
    </row>
    <row r="16" spans="1:6" ht="15.75" hidden="1" thickTop="1" x14ac:dyDescent="0.25">
      <c r="A16" s="403"/>
      <c r="B16" s="404"/>
      <c r="C16" s="409"/>
      <c r="D16" s="408"/>
    </row>
    <row r="17" spans="1:4" ht="27" hidden="1" thickTop="1" x14ac:dyDescent="0.25">
      <c r="A17" s="407" t="s">
        <v>1255</v>
      </c>
      <c r="B17" s="404"/>
      <c r="C17" s="405" t="s">
        <v>1548</v>
      </c>
      <c r="D17" s="408">
        <v>0</v>
      </c>
    </row>
    <row r="18" spans="1:4" ht="15.75" hidden="1" thickTop="1" x14ac:dyDescent="0.25">
      <c r="A18" s="407"/>
      <c r="B18" s="404"/>
      <c r="C18" s="409"/>
      <c r="D18" s="408"/>
    </row>
    <row r="19" spans="1:4" ht="15.75" hidden="1" thickTop="1" x14ac:dyDescent="0.25">
      <c r="A19" s="407"/>
      <c r="B19" s="404"/>
      <c r="C19" s="409"/>
      <c r="D19" s="408"/>
    </row>
    <row r="20" spans="1:4" ht="15.75" hidden="1" thickTop="1" x14ac:dyDescent="0.25">
      <c r="A20" s="407" t="s">
        <v>1253</v>
      </c>
      <c r="B20" s="404"/>
      <c r="C20" s="405" t="s">
        <v>1252</v>
      </c>
      <c r="D20" s="408">
        <v>0</v>
      </c>
    </row>
    <row r="21" spans="1:4" ht="15.75" hidden="1" thickTop="1" x14ac:dyDescent="0.25">
      <c r="A21" s="407"/>
      <c r="B21" s="404"/>
      <c r="C21" s="409"/>
      <c r="D21" s="408"/>
    </row>
    <row r="22" spans="1:4" ht="15.75" hidden="1" thickTop="1" x14ac:dyDescent="0.25">
      <c r="A22" s="403"/>
      <c r="B22" s="404"/>
      <c r="C22" s="409"/>
      <c r="D22" s="408"/>
    </row>
    <row r="23" spans="1:4" ht="15.75" hidden="1" thickTop="1" x14ac:dyDescent="0.25">
      <c r="A23" s="407" t="s">
        <v>1251</v>
      </c>
      <c r="B23" s="404"/>
      <c r="C23" s="405" t="s">
        <v>1250</v>
      </c>
      <c r="D23" s="408">
        <v>0</v>
      </c>
    </row>
    <row r="24" spans="1:4" ht="15.75" hidden="1" thickTop="1" x14ac:dyDescent="0.25">
      <c r="A24" s="407"/>
      <c r="B24" s="404"/>
      <c r="C24" s="409"/>
      <c r="D24" s="408"/>
    </row>
    <row r="25" spans="1:4" ht="15.75" hidden="1" thickTop="1" x14ac:dyDescent="0.25">
      <c r="A25" s="407"/>
      <c r="B25" s="404"/>
      <c r="C25" s="409"/>
      <c r="D25" s="408"/>
    </row>
    <row r="26" spans="1:4" ht="15.75" hidden="1" thickTop="1" x14ac:dyDescent="0.25">
      <c r="A26" s="407" t="s">
        <v>1249</v>
      </c>
      <c r="B26" s="404"/>
      <c r="C26" s="405" t="s">
        <v>1549</v>
      </c>
      <c r="D26" s="408">
        <v>0</v>
      </c>
    </row>
    <row r="27" spans="1:4" ht="15.75" hidden="1" thickTop="1" x14ac:dyDescent="0.25">
      <c r="A27" s="407"/>
      <c r="B27" s="404"/>
      <c r="C27" s="409"/>
      <c r="D27" s="408"/>
    </row>
    <row r="28" spans="1:4" ht="15.75" hidden="1" thickTop="1" x14ac:dyDescent="0.25">
      <c r="A28" s="410"/>
      <c r="B28" s="411"/>
      <c r="C28" s="412"/>
      <c r="D28" s="413"/>
    </row>
    <row r="29" spans="1:4" ht="15.75" hidden="1" thickTop="1" x14ac:dyDescent="0.25">
      <c r="A29" s="516" t="s">
        <v>1247</v>
      </c>
      <c r="B29" s="517"/>
      <c r="C29" s="414" t="s">
        <v>1246</v>
      </c>
      <c r="D29" s="415">
        <f>+D11+D14+D17+D20+D23+D26</f>
        <v>0</v>
      </c>
    </row>
    <row r="30" spans="1:4" ht="15.75" hidden="1" thickTop="1" x14ac:dyDescent="0.25">
      <c r="A30" s="512"/>
      <c r="B30" s="513"/>
      <c r="C30" s="416"/>
      <c r="D30" s="417"/>
    </row>
    <row r="31" spans="1:4" ht="15.75" hidden="1" thickTop="1" x14ac:dyDescent="0.25">
      <c r="A31" s="407"/>
      <c r="B31" s="404"/>
      <c r="C31" s="409"/>
      <c r="D31" s="408"/>
    </row>
    <row r="32" spans="1:4" ht="16.5" thickTop="1" thickBot="1" x14ac:dyDescent="0.3">
      <c r="A32" s="418"/>
      <c r="B32" s="419"/>
      <c r="C32" s="420"/>
      <c r="D32" s="421"/>
    </row>
    <row r="33" spans="1:4" ht="16.5" thickTop="1" thickBot="1" x14ac:dyDescent="0.3">
      <c r="A33" s="514" t="s">
        <v>1245</v>
      </c>
      <c r="B33" s="515"/>
      <c r="C33" s="422" t="s">
        <v>1233</v>
      </c>
      <c r="D33" s="423"/>
    </row>
    <row r="34" spans="1:4" ht="15.75" thickTop="1" x14ac:dyDescent="0.25">
      <c r="A34" s="403"/>
      <c r="B34" s="404"/>
      <c r="C34" s="405"/>
      <c r="D34" s="415"/>
    </row>
    <row r="35" spans="1:4" x14ac:dyDescent="0.25">
      <c r="A35" s="407" t="s">
        <v>1244</v>
      </c>
      <c r="B35" s="404"/>
      <c r="C35" s="405" t="s">
        <v>1243</v>
      </c>
      <c r="D35" s="408">
        <v>4537.8900000000003</v>
      </c>
    </row>
    <row r="36" spans="1:4" x14ac:dyDescent="0.25">
      <c r="A36" s="407"/>
      <c r="B36" s="404"/>
      <c r="C36" s="409"/>
      <c r="D36" s="408"/>
    </row>
    <row r="37" spans="1:4" hidden="1" x14ac:dyDescent="0.25">
      <c r="A37" s="403"/>
      <c r="B37" s="404"/>
      <c r="C37" s="409"/>
      <c r="D37" s="408"/>
    </row>
    <row r="38" spans="1:4" hidden="1" x14ac:dyDescent="0.25">
      <c r="A38" s="407" t="s">
        <v>1242</v>
      </c>
      <c r="B38" s="404"/>
      <c r="C38" s="405" t="s">
        <v>1241</v>
      </c>
      <c r="D38" s="408">
        <v>0</v>
      </c>
    </row>
    <row r="39" spans="1:4" hidden="1" x14ac:dyDescent="0.25">
      <c r="A39" s="407"/>
      <c r="B39" s="404"/>
      <c r="C39" s="409"/>
      <c r="D39" s="408"/>
    </row>
    <row r="40" spans="1:4" hidden="1" x14ac:dyDescent="0.25">
      <c r="A40" s="403"/>
      <c r="B40" s="404"/>
      <c r="C40" s="409"/>
      <c r="D40" s="408"/>
    </row>
    <row r="41" spans="1:4" hidden="1" x14ac:dyDescent="0.25">
      <c r="A41" s="407" t="s">
        <v>1240</v>
      </c>
      <c r="B41" s="404"/>
      <c r="C41" s="405" t="s">
        <v>1239</v>
      </c>
      <c r="D41" s="408">
        <v>0</v>
      </c>
    </row>
    <row r="42" spans="1:4" hidden="1" x14ac:dyDescent="0.25">
      <c r="A42" s="407"/>
      <c r="B42" s="404"/>
      <c r="C42" s="409"/>
      <c r="D42" s="408"/>
    </row>
    <row r="43" spans="1:4" hidden="1" x14ac:dyDescent="0.25">
      <c r="A43" s="403"/>
      <c r="B43" s="404"/>
      <c r="C43" s="409"/>
      <c r="D43" s="408"/>
    </row>
    <row r="44" spans="1:4" hidden="1" x14ac:dyDescent="0.25">
      <c r="A44" s="407" t="s">
        <v>1238</v>
      </c>
      <c r="B44" s="404"/>
      <c r="C44" s="405" t="s">
        <v>1237</v>
      </c>
      <c r="D44" s="408">
        <v>0</v>
      </c>
    </row>
    <row r="45" spans="1:4" hidden="1" x14ac:dyDescent="0.25">
      <c r="A45" s="407"/>
      <c r="B45" s="404"/>
      <c r="C45" s="409"/>
      <c r="D45" s="408"/>
    </row>
    <row r="46" spans="1:4" hidden="1" x14ac:dyDescent="0.25">
      <c r="A46" s="403"/>
      <c r="B46" s="404"/>
      <c r="C46" s="409"/>
      <c r="D46" s="408"/>
    </row>
    <row r="47" spans="1:4" hidden="1" x14ac:dyDescent="0.25">
      <c r="A47" s="407" t="s">
        <v>1236</v>
      </c>
      <c r="B47" s="404"/>
      <c r="C47" s="405" t="s">
        <v>1235</v>
      </c>
      <c r="D47" s="408">
        <v>0</v>
      </c>
    </row>
    <row r="48" spans="1:4" hidden="1" x14ac:dyDescent="0.25">
      <c r="A48" s="407"/>
      <c r="B48" s="404"/>
      <c r="C48" s="409"/>
      <c r="D48" s="408"/>
    </row>
    <row r="49" spans="1:4" hidden="1" x14ac:dyDescent="0.25">
      <c r="A49" s="424"/>
      <c r="B49" s="411"/>
      <c r="C49" s="412"/>
      <c r="D49" s="413"/>
    </row>
    <row r="50" spans="1:4" x14ac:dyDescent="0.25">
      <c r="A50" s="403"/>
      <c r="B50" s="404"/>
      <c r="C50" s="414"/>
      <c r="D50" s="415"/>
    </row>
    <row r="51" spans="1:4" ht="24.75" customHeight="1" x14ac:dyDescent="0.25">
      <c r="A51" s="522" t="s">
        <v>1234</v>
      </c>
      <c r="B51" s="523"/>
      <c r="C51" s="414" t="s">
        <v>1233</v>
      </c>
      <c r="D51" s="415">
        <f>+D35+D38+D41+D44+D47</f>
        <v>4537.8900000000003</v>
      </c>
    </row>
    <row r="52" spans="1:4" ht="15.75" thickBot="1" x14ac:dyDescent="0.3">
      <c r="A52" s="512"/>
      <c r="B52" s="513"/>
      <c r="C52" s="425"/>
      <c r="D52" s="417"/>
    </row>
    <row r="53" spans="1:4" ht="16.5" thickTop="1" thickBot="1" x14ac:dyDescent="0.3">
      <c r="A53" s="524" t="s">
        <v>1232</v>
      </c>
      <c r="B53" s="525"/>
      <c r="C53" s="426" t="s">
        <v>1220</v>
      </c>
      <c r="D53" s="427"/>
    </row>
    <row r="54" spans="1:4" ht="15.75" thickTop="1" x14ac:dyDescent="0.25">
      <c r="A54" s="403"/>
      <c r="B54" s="404"/>
      <c r="C54" s="405"/>
      <c r="D54" s="415"/>
    </row>
    <row r="55" spans="1:4" x14ac:dyDescent="0.25">
      <c r="A55" s="407" t="s">
        <v>1231</v>
      </c>
      <c r="B55" s="404"/>
      <c r="C55" s="405" t="s">
        <v>1230</v>
      </c>
      <c r="D55" s="408">
        <v>32810.42</v>
      </c>
    </row>
    <row r="56" spans="1:4" x14ac:dyDescent="0.25">
      <c r="A56" s="403"/>
      <c r="B56" s="404"/>
      <c r="C56" s="409"/>
      <c r="D56" s="408"/>
    </row>
    <row r="57" spans="1:4" ht="1.5" customHeight="1" x14ac:dyDescent="0.25">
      <c r="A57" s="403"/>
      <c r="B57" s="404"/>
      <c r="C57" s="409"/>
      <c r="D57" s="408"/>
    </row>
    <row r="58" spans="1:4" ht="26.25" hidden="1" x14ac:dyDescent="0.25">
      <c r="A58" s="407" t="s">
        <v>1229</v>
      </c>
      <c r="B58" s="404"/>
      <c r="C58" s="405" t="s">
        <v>1228</v>
      </c>
      <c r="D58" s="408">
        <v>0</v>
      </c>
    </row>
    <row r="59" spans="1:4" hidden="1" x14ac:dyDescent="0.25">
      <c r="A59" s="403"/>
      <c r="B59" s="404"/>
      <c r="C59" s="409"/>
      <c r="D59" s="408"/>
    </row>
    <row r="60" spans="1:4" x14ac:dyDescent="0.25">
      <c r="A60" s="403"/>
      <c r="B60" s="404"/>
      <c r="C60" s="409"/>
      <c r="D60" s="408"/>
    </row>
    <row r="61" spans="1:4" x14ac:dyDescent="0.25">
      <c r="A61" s="407" t="s">
        <v>1227</v>
      </c>
      <c r="B61" s="404"/>
      <c r="C61" s="405" t="s">
        <v>1226</v>
      </c>
      <c r="D61" s="408">
        <v>86.04</v>
      </c>
    </row>
    <row r="62" spans="1:4" x14ac:dyDescent="0.25">
      <c r="A62" s="403"/>
      <c r="B62" s="404"/>
      <c r="C62" s="409"/>
      <c r="D62" s="408"/>
    </row>
    <row r="63" spans="1:4" hidden="1" x14ac:dyDescent="0.25">
      <c r="A63" s="403"/>
      <c r="B63" s="404"/>
      <c r="C63" s="409"/>
      <c r="D63" s="408"/>
    </row>
    <row r="64" spans="1:4" hidden="1" x14ac:dyDescent="0.25">
      <c r="A64" s="407" t="s">
        <v>1225</v>
      </c>
      <c r="B64" s="404"/>
      <c r="C64" s="405" t="s">
        <v>1224</v>
      </c>
      <c r="D64" s="408">
        <v>0</v>
      </c>
    </row>
    <row r="65" spans="1:4" hidden="1" x14ac:dyDescent="0.25">
      <c r="A65" s="403"/>
      <c r="B65" s="404"/>
      <c r="C65" s="409"/>
      <c r="D65" s="408"/>
    </row>
    <row r="66" spans="1:4" x14ac:dyDescent="0.25">
      <c r="A66" s="403"/>
      <c r="B66" s="404"/>
      <c r="C66" s="409"/>
      <c r="D66" s="408"/>
    </row>
    <row r="67" spans="1:4" x14ac:dyDescent="0.25">
      <c r="A67" s="407" t="s">
        <v>1223</v>
      </c>
      <c r="B67" s="404"/>
      <c r="C67" s="405" t="s">
        <v>1222</v>
      </c>
      <c r="D67" s="408">
        <v>90412.800000000003</v>
      </c>
    </row>
    <row r="68" spans="1:4" ht="28.5" customHeight="1" x14ac:dyDescent="0.25">
      <c r="A68" s="522" t="s">
        <v>1221</v>
      </c>
      <c r="B68" s="523"/>
      <c r="C68" s="414" t="s">
        <v>1220</v>
      </c>
      <c r="D68" s="415">
        <f>D67+D64+D61+D58+D55</f>
        <v>123309.26</v>
      </c>
    </row>
    <row r="69" spans="1:4" x14ac:dyDescent="0.25">
      <c r="A69" s="512"/>
      <c r="B69" s="513"/>
      <c r="C69" s="425"/>
      <c r="D69" s="417"/>
    </row>
    <row r="70" spans="1:4" x14ac:dyDescent="0.25">
      <c r="A70" s="403"/>
      <c r="B70" s="404"/>
      <c r="C70" s="409"/>
      <c r="D70" s="408"/>
    </row>
    <row r="71" spans="1:4" ht="9" customHeight="1" thickBot="1" x14ac:dyDescent="0.3">
      <c r="A71" s="418"/>
      <c r="B71" s="419"/>
      <c r="C71" s="420"/>
      <c r="D71" s="421"/>
    </row>
    <row r="72" spans="1:4" ht="16.5" thickTop="1" thickBot="1" x14ac:dyDescent="0.3">
      <c r="A72" s="514" t="s">
        <v>1219</v>
      </c>
      <c r="B72" s="515"/>
      <c r="C72" s="422" t="s">
        <v>1207</v>
      </c>
      <c r="D72" s="423"/>
    </row>
    <row r="73" spans="1:4" ht="15.75" thickTop="1" x14ac:dyDescent="0.25">
      <c r="A73" s="403"/>
      <c r="B73" s="404"/>
      <c r="C73" s="405"/>
      <c r="D73" s="415"/>
    </row>
    <row r="74" spans="1:4" ht="29.25" hidden="1" customHeight="1" x14ac:dyDescent="0.25">
      <c r="A74" s="526"/>
      <c r="B74" s="523"/>
      <c r="C74" s="428"/>
      <c r="D74" s="408"/>
    </row>
    <row r="75" spans="1:4" hidden="1" x14ac:dyDescent="0.25">
      <c r="A75" s="407" t="s">
        <v>1218</v>
      </c>
      <c r="B75" s="404"/>
      <c r="C75" s="405" t="s">
        <v>1217</v>
      </c>
      <c r="D75" s="408">
        <v>0</v>
      </c>
    </row>
    <row r="76" spans="1:4" hidden="1" x14ac:dyDescent="0.25">
      <c r="A76" s="403"/>
      <c r="B76" s="404"/>
      <c r="C76" s="409"/>
      <c r="D76" s="408"/>
    </row>
    <row r="77" spans="1:4" hidden="1" x14ac:dyDescent="0.25">
      <c r="A77" s="403"/>
      <c r="B77" s="404"/>
      <c r="C77" s="409"/>
      <c r="D77" s="408"/>
    </row>
    <row r="78" spans="1:4" hidden="1" x14ac:dyDescent="0.25">
      <c r="A78" s="407" t="s">
        <v>1216</v>
      </c>
      <c r="B78" s="404"/>
      <c r="C78" s="405" t="s">
        <v>1215</v>
      </c>
      <c r="D78" s="408">
        <v>0</v>
      </c>
    </row>
    <row r="79" spans="1:4" hidden="1" x14ac:dyDescent="0.25">
      <c r="A79" s="403"/>
      <c r="B79" s="404"/>
      <c r="C79" s="409"/>
      <c r="D79" s="408"/>
    </row>
    <row r="80" spans="1:4" hidden="1" x14ac:dyDescent="0.25">
      <c r="A80" s="403"/>
      <c r="B80" s="404"/>
      <c r="C80" s="409"/>
      <c r="D80" s="408"/>
    </row>
    <row r="81" spans="1:5" hidden="1" x14ac:dyDescent="0.25">
      <c r="A81" s="407" t="s">
        <v>1214</v>
      </c>
      <c r="B81" s="404"/>
      <c r="C81" s="405" t="s">
        <v>1213</v>
      </c>
      <c r="D81" s="408">
        <v>0</v>
      </c>
    </row>
    <row r="82" spans="1:5" hidden="1" x14ac:dyDescent="0.25">
      <c r="A82" s="403"/>
      <c r="B82" s="404"/>
      <c r="C82" s="409"/>
      <c r="D82" s="408"/>
    </row>
    <row r="83" spans="1:5" hidden="1" x14ac:dyDescent="0.25">
      <c r="A83" s="403"/>
      <c r="B83" s="404"/>
      <c r="C83" s="409"/>
      <c r="D83" s="408"/>
    </row>
    <row r="84" spans="1:5" hidden="1" x14ac:dyDescent="0.25">
      <c r="A84" s="407" t="s">
        <v>1212</v>
      </c>
      <c r="B84" s="404"/>
      <c r="C84" s="405" t="s">
        <v>1211</v>
      </c>
      <c r="D84" s="408">
        <v>0</v>
      </c>
    </row>
    <row r="85" spans="1:5" hidden="1" x14ac:dyDescent="0.25">
      <c r="A85" s="403"/>
      <c r="B85" s="404"/>
      <c r="C85" s="409"/>
      <c r="D85" s="408"/>
    </row>
    <row r="86" spans="1:5" x14ac:dyDescent="0.25">
      <c r="A86" s="403"/>
      <c r="B86" s="404"/>
      <c r="C86" s="409"/>
      <c r="D86" s="408"/>
    </row>
    <row r="87" spans="1:5" x14ac:dyDescent="0.25">
      <c r="A87" s="407" t="s">
        <v>1210</v>
      </c>
      <c r="B87" s="404"/>
      <c r="C87" s="405" t="s">
        <v>1209</v>
      </c>
      <c r="D87" s="408">
        <v>149752.43</v>
      </c>
    </row>
    <row r="88" spans="1:5" x14ac:dyDescent="0.25">
      <c r="A88" s="403"/>
      <c r="B88" s="404"/>
      <c r="C88" s="409"/>
      <c r="D88" s="408"/>
    </row>
    <row r="89" spans="1:5" x14ac:dyDescent="0.25">
      <c r="A89" s="424"/>
      <c r="B89" s="411"/>
      <c r="C89" s="412"/>
      <c r="D89" s="413"/>
    </row>
    <row r="90" spans="1:5" x14ac:dyDescent="0.25">
      <c r="A90" s="403"/>
      <c r="B90" s="404"/>
      <c r="C90" s="414"/>
      <c r="D90" s="415"/>
    </row>
    <row r="91" spans="1:5" x14ac:dyDescent="0.25">
      <c r="A91" s="522" t="s">
        <v>1208</v>
      </c>
      <c r="B91" s="523"/>
      <c r="C91" s="414" t="s">
        <v>1207</v>
      </c>
      <c r="D91" s="415">
        <f>+D75+D78+D81+D84+D87</f>
        <v>149752.43</v>
      </c>
    </row>
    <row r="92" spans="1:5" x14ac:dyDescent="0.25">
      <c r="A92" s="512"/>
      <c r="B92" s="513"/>
      <c r="C92" s="425"/>
      <c r="D92" s="417"/>
    </row>
    <row r="93" spans="1:5" x14ac:dyDescent="0.25">
      <c r="A93" s="403"/>
      <c r="B93" s="404"/>
      <c r="C93" s="405"/>
      <c r="D93" s="415"/>
      <c r="E93" s="674" t="s">
        <v>675</v>
      </c>
    </row>
    <row r="94" spans="1:5" ht="15.75" hidden="1" thickBot="1" x14ac:dyDescent="0.3">
      <c r="A94" s="418"/>
      <c r="B94" s="419"/>
      <c r="C94" s="429"/>
      <c r="D94" s="423"/>
    </row>
    <row r="95" spans="1:5" ht="16.5" hidden="1" thickTop="1" thickBot="1" x14ac:dyDescent="0.3">
      <c r="A95" s="524" t="s">
        <v>1206</v>
      </c>
      <c r="B95" s="525"/>
      <c r="C95" s="426" t="s">
        <v>1196</v>
      </c>
      <c r="D95" s="427"/>
    </row>
    <row r="96" spans="1:5" hidden="1" x14ac:dyDescent="0.25">
      <c r="A96" s="403"/>
      <c r="B96" s="404"/>
      <c r="C96" s="405"/>
      <c r="D96" s="415"/>
    </row>
    <row r="97" spans="1:4" hidden="1" x14ac:dyDescent="0.25">
      <c r="A97" s="526"/>
      <c r="B97" s="523"/>
      <c r="C97" s="400"/>
      <c r="D97" s="408"/>
    </row>
    <row r="98" spans="1:4" hidden="1" x14ac:dyDescent="0.25">
      <c r="A98" s="407" t="s">
        <v>1205</v>
      </c>
      <c r="B98" s="404"/>
      <c r="C98" s="405" t="s">
        <v>1204</v>
      </c>
      <c r="D98" s="408">
        <v>0</v>
      </c>
    </row>
    <row r="99" spans="1:4" hidden="1" x14ac:dyDescent="0.25">
      <c r="A99" s="403"/>
      <c r="B99" s="404"/>
      <c r="C99" s="409"/>
      <c r="D99" s="408"/>
    </row>
    <row r="100" spans="1:4" hidden="1" x14ac:dyDescent="0.25">
      <c r="A100" s="526"/>
      <c r="B100" s="523"/>
      <c r="C100" s="400"/>
      <c r="D100" s="408"/>
    </row>
    <row r="101" spans="1:4" hidden="1" x14ac:dyDescent="0.25">
      <c r="A101" s="407" t="s">
        <v>1203</v>
      </c>
      <c r="B101" s="404"/>
      <c r="C101" s="405" t="s">
        <v>1202</v>
      </c>
      <c r="D101" s="408">
        <v>0</v>
      </c>
    </row>
    <row r="102" spans="1:4" hidden="1" x14ac:dyDescent="0.25">
      <c r="A102" s="403"/>
      <c r="B102" s="404"/>
      <c r="C102" s="409"/>
      <c r="D102" s="408"/>
    </row>
    <row r="103" spans="1:4" hidden="1" x14ac:dyDescent="0.25">
      <c r="A103" s="403"/>
      <c r="B103" s="404"/>
      <c r="C103" s="409"/>
      <c r="D103" s="408"/>
    </row>
    <row r="104" spans="1:4" hidden="1" x14ac:dyDescent="0.25">
      <c r="A104" s="407" t="s">
        <v>1201</v>
      </c>
      <c r="B104" s="404"/>
      <c r="C104" s="405" t="s">
        <v>1200</v>
      </c>
      <c r="D104" s="408">
        <v>0</v>
      </c>
    </row>
    <row r="105" spans="1:4" hidden="1" x14ac:dyDescent="0.25">
      <c r="A105" s="403"/>
      <c r="B105" s="404"/>
      <c r="C105" s="409"/>
      <c r="D105" s="408"/>
    </row>
    <row r="106" spans="1:4" hidden="1" x14ac:dyDescent="0.25">
      <c r="A106" s="403"/>
      <c r="B106" s="404"/>
      <c r="C106" s="409"/>
      <c r="D106" s="408"/>
    </row>
    <row r="107" spans="1:4" hidden="1" x14ac:dyDescent="0.25">
      <c r="A107" s="407" t="s">
        <v>1199</v>
      </c>
      <c r="B107" s="404"/>
      <c r="C107" s="405" t="s">
        <v>1198</v>
      </c>
      <c r="D107" s="408">
        <v>0</v>
      </c>
    </row>
    <row r="108" spans="1:4" hidden="1" x14ac:dyDescent="0.25">
      <c r="A108" s="403"/>
      <c r="B108" s="404"/>
      <c r="C108" s="409"/>
      <c r="D108" s="408"/>
    </row>
    <row r="109" spans="1:4" hidden="1" x14ac:dyDescent="0.25">
      <c r="A109" s="424"/>
      <c r="B109" s="411"/>
      <c r="C109" s="412"/>
      <c r="D109" s="413"/>
    </row>
    <row r="110" spans="1:4" hidden="1" x14ac:dyDescent="0.25">
      <c r="A110" s="430"/>
      <c r="B110" s="431"/>
      <c r="C110" s="432"/>
      <c r="D110" s="433"/>
    </row>
    <row r="111" spans="1:4" hidden="1" x14ac:dyDescent="0.25">
      <c r="A111" s="522" t="s">
        <v>1197</v>
      </c>
      <c r="B111" s="523"/>
      <c r="C111" s="414" t="s">
        <v>1196</v>
      </c>
      <c r="D111" s="415">
        <f>+D98+D101+D104+D107</f>
        <v>0</v>
      </c>
    </row>
    <row r="112" spans="1:4" hidden="1" x14ac:dyDescent="0.25">
      <c r="A112" s="512"/>
      <c r="B112" s="513"/>
      <c r="C112" s="425"/>
      <c r="D112" s="417"/>
    </row>
    <row r="113" spans="1:4" hidden="1" x14ac:dyDescent="0.25">
      <c r="A113" s="407"/>
      <c r="B113" s="404"/>
      <c r="C113" s="409"/>
      <c r="D113" s="408"/>
    </row>
    <row r="114" spans="1:4" ht="15.75" hidden="1" thickBot="1" x14ac:dyDescent="0.3">
      <c r="A114" s="418"/>
      <c r="B114" s="419"/>
      <c r="C114" s="429"/>
      <c r="D114" s="423"/>
    </row>
    <row r="115" spans="1:4" ht="15.75" hidden="1" thickBot="1" x14ac:dyDescent="0.3">
      <c r="A115" s="514" t="s">
        <v>1195</v>
      </c>
      <c r="B115" s="515"/>
      <c r="C115" s="422" t="s">
        <v>1185</v>
      </c>
      <c r="D115" s="423"/>
    </row>
    <row r="116" spans="1:4" hidden="1" x14ac:dyDescent="0.25">
      <c r="A116" s="403"/>
      <c r="B116" s="404"/>
      <c r="C116" s="405"/>
      <c r="D116" s="415"/>
    </row>
    <row r="117" spans="1:4" hidden="1" x14ac:dyDescent="0.25">
      <c r="A117" s="407" t="s">
        <v>1194</v>
      </c>
      <c r="B117" s="404"/>
      <c r="C117" s="405" t="s">
        <v>1193</v>
      </c>
      <c r="D117" s="408">
        <v>0</v>
      </c>
    </row>
    <row r="118" spans="1:4" hidden="1" x14ac:dyDescent="0.25">
      <c r="A118" s="403"/>
      <c r="B118" s="404"/>
      <c r="C118" s="409"/>
      <c r="D118" s="408"/>
    </row>
    <row r="119" spans="1:4" hidden="1" x14ac:dyDescent="0.25">
      <c r="A119" s="403"/>
      <c r="B119" s="404"/>
      <c r="C119" s="409"/>
      <c r="D119" s="408"/>
    </row>
    <row r="120" spans="1:4" hidden="1" x14ac:dyDescent="0.25">
      <c r="A120" s="407" t="s">
        <v>1192</v>
      </c>
      <c r="B120" s="404"/>
      <c r="C120" s="405" t="s">
        <v>1191</v>
      </c>
      <c r="D120" s="408">
        <v>0</v>
      </c>
    </row>
    <row r="121" spans="1:4" hidden="1" x14ac:dyDescent="0.25">
      <c r="A121" s="403"/>
      <c r="B121" s="404"/>
      <c r="C121" s="409"/>
      <c r="D121" s="408"/>
    </row>
    <row r="122" spans="1:4" hidden="1" x14ac:dyDescent="0.25">
      <c r="A122" s="403"/>
      <c r="B122" s="404"/>
      <c r="C122" s="409"/>
      <c r="D122" s="408"/>
    </row>
    <row r="123" spans="1:4" hidden="1" x14ac:dyDescent="0.25">
      <c r="A123" s="407" t="s">
        <v>1190</v>
      </c>
      <c r="B123" s="404"/>
      <c r="C123" s="405" t="s">
        <v>1189</v>
      </c>
      <c r="D123" s="408">
        <v>0</v>
      </c>
    </row>
    <row r="124" spans="1:4" hidden="1" x14ac:dyDescent="0.25">
      <c r="A124" s="403"/>
      <c r="B124" s="404"/>
      <c r="C124" s="409"/>
      <c r="D124" s="408"/>
    </row>
    <row r="125" spans="1:4" hidden="1" x14ac:dyDescent="0.25">
      <c r="A125" s="403"/>
      <c r="B125" s="404"/>
      <c r="C125" s="409"/>
      <c r="D125" s="408"/>
    </row>
    <row r="126" spans="1:4" hidden="1" x14ac:dyDescent="0.25">
      <c r="A126" s="407" t="s">
        <v>1188</v>
      </c>
      <c r="B126" s="404"/>
      <c r="C126" s="405" t="s">
        <v>1187</v>
      </c>
      <c r="D126" s="408">
        <v>0</v>
      </c>
    </row>
    <row r="127" spans="1:4" hidden="1" x14ac:dyDescent="0.25">
      <c r="A127" s="403"/>
      <c r="B127" s="404"/>
      <c r="C127" s="409"/>
      <c r="D127" s="408"/>
    </row>
    <row r="128" spans="1:4" hidden="1" x14ac:dyDescent="0.25">
      <c r="A128" s="424"/>
      <c r="B128" s="411"/>
      <c r="C128" s="412"/>
      <c r="D128" s="413"/>
    </row>
    <row r="129" spans="1:6" hidden="1" x14ac:dyDescent="0.25">
      <c r="A129" s="403"/>
      <c r="B129" s="404"/>
      <c r="C129" s="414"/>
      <c r="D129" s="415"/>
    </row>
    <row r="130" spans="1:6" hidden="1" x14ac:dyDescent="0.25">
      <c r="A130" s="522" t="s">
        <v>1186</v>
      </c>
      <c r="B130" s="523"/>
      <c r="C130" s="414" t="s">
        <v>1185</v>
      </c>
      <c r="D130" s="415">
        <f>+D117+D120+D123+D126</f>
        <v>0</v>
      </c>
    </row>
    <row r="131" spans="1:6" ht="24.75" hidden="1" customHeight="1" x14ac:dyDescent="0.25">
      <c r="A131" s="512"/>
      <c r="B131" s="513"/>
      <c r="C131" s="425"/>
      <c r="D131" s="417"/>
    </row>
    <row r="132" spans="1:6" ht="12.75" hidden="1" customHeight="1" x14ac:dyDescent="0.25">
      <c r="A132" s="407"/>
      <c r="B132" s="404"/>
      <c r="C132" s="409"/>
      <c r="D132" s="408"/>
    </row>
    <row r="133" spans="1:6" ht="12.75" hidden="1" customHeight="1" thickBot="1" x14ac:dyDescent="0.3">
      <c r="A133" s="418"/>
      <c r="B133" s="419"/>
      <c r="C133" s="429"/>
      <c r="D133" s="423"/>
    </row>
    <row r="134" spans="1:6" ht="15.75" hidden="1" thickBot="1" x14ac:dyDescent="0.3">
      <c r="A134" s="514" t="s">
        <v>1184</v>
      </c>
      <c r="B134" s="515"/>
      <c r="C134" s="422" t="s">
        <v>1180</v>
      </c>
      <c r="D134" s="423"/>
    </row>
    <row r="135" spans="1:6" hidden="1" x14ac:dyDescent="0.25">
      <c r="A135" s="434"/>
      <c r="B135" s="435"/>
      <c r="C135" s="414"/>
      <c r="D135" s="415"/>
    </row>
    <row r="136" spans="1:6" s="400" customFormat="1" ht="12.75" hidden="1" x14ac:dyDescent="0.2">
      <c r="A136" s="403"/>
      <c r="B136" s="404"/>
      <c r="C136" s="405"/>
      <c r="D136" s="415"/>
    </row>
    <row r="137" spans="1:6" s="400" customFormat="1" ht="12.75" hidden="1" x14ac:dyDescent="0.2">
      <c r="A137" s="407" t="s">
        <v>1183</v>
      </c>
      <c r="B137" s="404"/>
      <c r="C137" s="405" t="s">
        <v>1182</v>
      </c>
      <c r="D137" s="408">
        <v>0</v>
      </c>
    </row>
    <row r="138" spans="1:6" s="400" customFormat="1" ht="12.75" hidden="1" x14ac:dyDescent="0.2">
      <c r="A138" s="403"/>
      <c r="B138" s="404"/>
      <c r="C138" s="409"/>
      <c r="D138" s="408"/>
    </row>
    <row r="139" spans="1:6" hidden="1" x14ac:dyDescent="0.25">
      <c r="A139" s="403"/>
      <c r="B139" s="404"/>
      <c r="C139" s="405"/>
      <c r="D139" s="415"/>
    </row>
    <row r="140" spans="1:6" hidden="1" x14ac:dyDescent="0.25">
      <c r="A140" s="430"/>
      <c r="B140" s="431"/>
      <c r="C140" s="432"/>
      <c r="D140" s="436"/>
    </row>
    <row r="141" spans="1:6" hidden="1" x14ac:dyDescent="0.25">
      <c r="A141" s="516" t="s">
        <v>1181</v>
      </c>
      <c r="B141" s="517"/>
      <c r="C141" s="414" t="s">
        <v>1180</v>
      </c>
      <c r="D141" s="415">
        <f>+D137</f>
        <v>0</v>
      </c>
    </row>
    <row r="142" spans="1:6" hidden="1" x14ac:dyDescent="0.25">
      <c r="A142" s="512"/>
      <c r="B142" s="513"/>
      <c r="C142" s="437"/>
      <c r="D142" s="417"/>
    </row>
    <row r="143" spans="1:6" hidden="1" x14ac:dyDescent="0.25">
      <c r="A143" s="438"/>
      <c r="B143" s="400"/>
      <c r="C143" s="409"/>
      <c r="D143" s="408"/>
      <c r="F143" s="399" t="s">
        <v>675</v>
      </c>
    </row>
    <row r="144" spans="1:6" x14ac:dyDescent="0.25">
      <c r="A144" s="438"/>
      <c r="B144" s="400"/>
      <c r="C144" s="409"/>
      <c r="D144" s="408"/>
    </row>
    <row r="145" spans="1:4" ht="15.75" thickBot="1" x14ac:dyDescent="0.3">
      <c r="A145" s="514" t="s">
        <v>1179</v>
      </c>
      <c r="B145" s="515"/>
      <c r="C145" s="422" t="s">
        <v>1173</v>
      </c>
      <c r="D145" s="423"/>
    </row>
    <row r="146" spans="1:4" ht="15.75" thickTop="1" x14ac:dyDescent="0.25">
      <c r="A146" s="403"/>
      <c r="B146" s="404"/>
      <c r="C146" s="405"/>
      <c r="D146" s="415"/>
    </row>
    <row r="147" spans="1:4" ht="26.25" customHeight="1" x14ac:dyDescent="0.25">
      <c r="A147" s="407" t="s">
        <v>1178</v>
      </c>
      <c r="B147" s="404"/>
      <c r="C147" s="405" t="s">
        <v>1177</v>
      </c>
      <c r="D147" s="408">
        <v>18051.939999999999</v>
      </c>
    </row>
    <row r="148" spans="1:4" ht="26.25" customHeight="1" x14ac:dyDescent="0.25">
      <c r="A148" s="407" t="s">
        <v>1176</v>
      </c>
      <c r="B148" s="404"/>
      <c r="C148" s="405" t="s">
        <v>1175</v>
      </c>
      <c r="D148" s="408">
        <v>5417.61</v>
      </c>
    </row>
    <row r="149" spans="1:4" x14ac:dyDescent="0.25">
      <c r="A149" s="430"/>
      <c r="B149" s="431"/>
      <c r="C149" s="432"/>
      <c r="D149" s="436"/>
    </row>
    <row r="150" spans="1:4" x14ac:dyDescent="0.25">
      <c r="A150" s="516" t="s">
        <v>1174</v>
      </c>
      <c r="B150" s="517"/>
      <c r="C150" s="414" t="s">
        <v>1173</v>
      </c>
      <c r="D150" s="415">
        <f>D148+D147</f>
        <v>23469.55</v>
      </c>
    </row>
    <row r="151" spans="1:4" x14ac:dyDescent="0.25">
      <c r="A151" s="512"/>
      <c r="B151" s="513"/>
      <c r="C151" s="437"/>
      <c r="D151" s="417"/>
    </row>
    <row r="152" spans="1:4" x14ac:dyDescent="0.25">
      <c r="A152" s="430"/>
      <c r="B152" s="431"/>
      <c r="C152" s="432"/>
      <c r="D152" s="436"/>
    </row>
    <row r="153" spans="1:4" x14ac:dyDescent="0.25">
      <c r="A153" s="518" t="s">
        <v>1172</v>
      </c>
      <c r="B153" s="519"/>
      <c r="C153" s="414"/>
      <c r="D153" s="415">
        <f>+D29+D51+D68+D91+D111+D130+D141+D150</f>
        <v>301069.12999999995</v>
      </c>
    </row>
    <row r="154" spans="1:4" ht="15.75" thickBot="1" x14ac:dyDescent="0.3">
      <c r="A154" s="520"/>
      <c r="B154" s="521"/>
      <c r="C154" s="422"/>
      <c r="D154" s="423"/>
    </row>
    <row r="155" spans="1:4" ht="15.75" thickTop="1" x14ac:dyDescent="0.25">
      <c r="A155" s="439"/>
      <c r="B155" s="440"/>
      <c r="C155" s="441"/>
      <c r="D155" s="406"/>
    </row>
    <row r="156" spans="1:4" x14ac:dyDescent="0.25">
      <c r="A156" s="442" t="s">
        <v>1171</v>
      </c>
      <c r="B156" s="404"/>
      <c r="C156" s="443"/>
      <c r="D156" s="415">
        <f>+D29+D51+D68+D91+D111+D130+D141+D150</f>
        <v>301069.12999999995</v>
      </c>
    </row>
    <row r="157" spans="1:4" ht="15.75" thickBot="1" x14ac:dyDescent="0.3">
      <c r="A157" s="444"/>
      <c r="B157" s="419"/>
      <c r="C157" s="445"/>
      <c r="D157" s="423"/>
    </row>
    <row r="158" spans="1:4" ht="15.75" thickTop="1" x14ac:dyDescent="0.25">
      <c r="A158" s="510" t="s">
        <v>675</v>
      </c>
      <c r="B158" s="510"/>
      <c r="C158" s="510"/>
      <c r="D158" s="510"/>
    </row>
    <row r="159" spans="1:4" x14ac:dyDescent="0.25">
      <c r="D159" s="446">
        <v>312814.45</v>
      </c>
    </row>
    <row r="160" spans="1:4" x14ac:dyDescent="0.25">
      <c r="A160" s="511"/>
      <c r="B160" s="511"/>
      <c r="C160" s="511"/>
      <c r="D160" s="511"/>
    </row>
    <row r="161" spans="3:4" x14ac:dyDescent="0.25">
      <c r="C161" s="399" t="s">
        <v>1550</v>
      </c>
      <c r="D161" s="446">
        <f>D156-D159</f>
        <v>-11745.320000000065</v>
      </c>
    </row>
    <row r="162" spans="3:4" x14ac:dyDescent="0.25">
      <c r="C162" s="399" t="s">
        <v>675</v>
      </c>
    </row>
  </sheetData>
  <mergeCells count="38">
    <mergeCell ref="A1:D1"/>
    <mergeCell ref="A2:D2"/>
    <mergeCell ref="A4:D4"/>
    <mergeCell ref="A5:B8"/>
    <mergeCell ref="C5:C8"/>
    <mergeCell ref="D5:D8"/>
    <mergeCell ref="A74:B74"/>
    <mergeCell ref="A9:B9"/>
    <mergeCell ref="C9:D9"/>
    <mergeCell ref="A29:B29"/>
    <mergeCell ref="A30:B30"/>
    <mergeCell ref="A33:B33"/>
    <mergeCell ref="A51:B51"/>
    <mergeCell ref="A52:B52"/>
    <mergeCell ref="A53:B53"/>
    <mergeCell ref="A68:B68"/>
    <mergeCell ref="A69:B69"/>
    <mergeCell ref="A72:B72"/>
    <mergeCell ref="A141:B141"/>
    <mergeCell ref="A91:B91"/>
    <mergeCell ref="A92:B92"/>
    <mergeCell ref="A95:B95"/>
    <mergeCell ref="A97:B97"/>
    <mergeCell ref="A100:B100"/>
    <mergeCell ref="A111:B111"/>
    <mergeCell ref="A112:B112"/>
    <mergeCell ref="A115:B115"/>
    <mergeCell ref="A130:B130"/>
    <mergeCell ref="A131:B131"/>
    <mergeCell ref="A134:B134"/>
    <mergeCell ref="A158:D158"/>
    <mergeCell ref="A160:D160"/>
    <mergeCell ref="A142:B142"/>
    <mergeCell ref="A145:B145"/>
    <mergeCell ref="A150:B150"/>
    <mergeCell ref="A151:B151"/>
    <mergeCell ref="A153:B153"/>
    <mergeCell ref="A154:B154"/>
  </mergeCells>
  <printOptions horizontalCentered="1"/>
  <pageMargins left="0.70866141732283472" right="0.70866141732283472" top="0.74803149606299213" bottom="0.74803149606299213" header="0.31496062992125984" footer="0.31496062992125984"/>
  <pageSetup paperSize="9" scale="65" fitToWidth="2" fitToHeight="2" orientation="portrait" r:id="rId1"/>
  <rowBreaks count="1" manualBreakCount="1">
    <brk id="15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A29A-85CC-48B6-B37C-234AFA86E65E}">
  <dimension ref="A1:F1749"/>
  <sheetViews>
    <sheetView view="pageBreakPreview" topLeftCell="A852" zoomScale="90" zoomScaleNormal="100" zoomScaleSheetLayoutView="90" workbookViewId="0">
      <selection activeCell="C159" sqref="C159"/>
    </sheetView>
  </sheetViews>
  <sheetFormatPr defaultRowHeight="12.75" x14ac:dyDescent="0.2"/>
  <cols>
    <col min="1" max="1" width="12.5703125" style="506" customWidth="1"/>
    <col min="2" max="2" width="19.42578125" style="400" customWidth="1"/>
    <col min="3" max="3" width="5.28515625" style="448" customWidth="1"/>
    <col min="4" max="4" width="51.140625" style="409" customWidth="1"/>
    <col min="5" max="5" width="26.28515625" style="402" hidden="1" customWidth="1"/>
    <col min="6" max="6" width="32.28515625" style="402" customWidth="1"/>
    <col min="7" max="7" width="1.7109375" style="400" customWidth="1"/>
    <col min="8" max="256" width="9.140625" style="400"/>
    <col min="257" max="257" width="12.5703125" style="400" customWidth="1"/>
    <col min="258" max="258" width="19.42578125" style="400" customWidth="1"/>
    <col min="259" max="259" width="5.28515625" style="400" customWidth="1"/>
    <col min="260" max="260" width="51.140625" style="400" customWidth="1"/>
    <col min="261" max="261" width="0" style="400" hidden="1" customWidth="1"/>
    <col min="262" max="262" width="32.28515625" style="400" customWidth="1"/>
    <col min="263" max="263" width="1.7109375" style="400" customWidth="1"/>
    <col min="264" max="512" width="9.140625" style="400"/>
    <col min="513" max="513" width="12.5703125" style="400" customWidth="1"/>
    <col min="514" max="514" width="19.42578125" style="400" customWidth="1"/>
    <col min="515" max="515" width="5.28515625" style="400" customWidth="1"/>
    <col min="516" max="516" width="51.140625" style="400" customWidth="1"/>
    <col min="517" max="517" width="0" style="400" hidden="1" customWidth="1"/>
    <col min="518" max="518" width="32.28515625" style="400" customWidth="1"/>
    <col min="519" max="519" width="1.7109375" style="400" customWidth="1"/>
    <col min="520" max="768" width="9.140625" style="400"/>
    <col min="769" max="769" width="12.5703125" style="400" customWidth="1"/>
    <col min="770" max="770" width="19.42578125" style="400" customWidth="1"/>
    <col min="771" max="771" width="5.28515625" style="400" customWidth="1"/>
    <col min="772" max="772" width="51.140625" style="400" customWidth="1"/>
    <col min="773" max="773" width="0" style="400" hidden="1" customWidth="1"/>
    <col min="774" max="774" width="32.28515625" style="400" customWidth="1"/>
    <col min="775" max="775" width="1.7109375" style="400" customWidth="1"/>
    <col min="776" max="1024" width="9.140625" style="400"/>
    <col min="1025" max="1025" width="12.5703125" style="400" customWidth="1"/>
    <col min="1026" max="1026" width="19.42578125" style="400" customWidth="1"/>
    <col min="1027" max="1027" width="5.28515625" style="400" customWidth="1"/>
    <col min="1028" max="1028" width="51.140625" style="400" customWidth="1"/>
    <col min="1029" max="1029" width="0" style="400" hidden="1" customWidth="1"/>
    <col min="1030" max="1030" width="32.28515625" style="400" customWidth="1"/>
    <col min="1031" max="1031" width="1.7109375" style="400" customWidth="1"/>
    <col min="1032" max="1280" width="9.140625" style="400"/>
    <col min="1281" max="1281" width="12.5703125" style="400" customWidth="1"/>
    <col min="1282" max="1282" width="19.42578125" style="400" customWidth="1"/>
    <col min="1283" max="1283" width="5.28515625" style="400" customWidth="1"/>
    <col min="1284" max="1284" width="51.140625" style="400" customWidth="1"/>
    <col min="1285" max="1285" width="0" style="400" hidden="1" customWidth="1"/>
    <col min="1286" max="1286" width="32.28515625" style="400" customWidth="1"/>
    <col min="1287" max="1287" width="1.7109375" style="400" customWidth="1"/>
    <col min="1288" max="1536" width="9.140625" style="400"/>
    <col min="1537" max="1537" width="12.5703125" style="400" customWidth="1"/>
    <col min="1538" max="1538" width="19.42578125" style="400" customWidth="1"/>
    <col min="1539" max="1539" width="5.28515625" style="400" customWidth="1"/>
    <col min="1540" max="1540" width="51.140625" style="400" customWidth="1"/>
    <col min="1541" max="1541" width="0" style="400" hidden="1" customWidth="1"/>
    <col min="1542" max="1542" width="32.28515625" style="400" customWidth="1"/>
    <col min="1543" max="1543" width="1.7109375" style="400" customWidth="1"/>
    <col min="1544" max="1792" width="9.140625" style="400"/>
    <col min="1793" max="1793" width="12.5703125" style="400" customWidth="1"/>
    <col min="1794" max="1794" width="19.42578125" style="400" customWidth="1"/>
    <col min="1795" max="1795" width="5.28515625" style="400" customWidth="1"/>
    <col min="1796" max="1796" width="51.140625" style="400" customWidth="1"/>
    <col min="1797" max="1797" width="0" style="400" hidden="1" customWidth="1"/>
    <col min="1798" max="1798" width="32.28515625" style="400" customWidth="1"/>
    <col min="1799" max="1799" width="1.7109375" style="400" customWidth="1"/>
    <col min="1800" max="2048" width="9.140625" style="400"/>
    <col min="2049" max="2049" width="12.5703125" style="400" customWidth="1"/>
    <col min="2050" max="2050" width="19.42578125" style="400" customWidth="1"/>
    <col min="2051" max="2051" width="5.28515625" style="400" customWidth="1"/>
    <col min="2052" max="2052" width="51.140625" style="400" customWidth="1"/>
    <col min="2053" max="2053" width="0" style="400" hidden="1" customWidth="1"/>
    <col min="2054" max="2054" width="32.28515625" style="400" customWidth="1"/>
    <col min="2055" max="2055" width="1.7109375" style="400" customWidth="1"/>
    <col min="2056" max="2304" width="9.140625" style="400"/>
    <col min="2305" max="2305" width="12.5703125" style="400" customWidth="1"/>
    <col min="2306" max="2306" width="19.42578125" style="400" customWidth="1"/>
    <col min="2307" max="2307" width="5.28515625" style="400" customWidth="1"/>
    <col min="2308" max="2308" width="51.140625" style="400" customWidth="1"/>
    <col min="2309" max="2309" width="0" style="400" hidden="1" customWidth="1"/>
    <col min="2310" max="2310" width="32.28515625" style="400" customWidth="1"/>
    <col min="2311" max="2311" width="1.7109375" style="400" customWidth="1"/>
    <col min="2312" max="2560" width="9.140625" style="400"/>
    <col min="2561" max="2561" width="12.5703125" style="400" customWidth="1"/>
    <col min="2562" max="2562" width="19.42578125" style="400" customWidth="1"/>
    <col min="2563" max="2563" width="5.28515625" style="400" customWidth="1"/>
    <col min="2564" max="2564" width="51.140625" style="400" customWidth="1"/>
    <col min="2565" max="2565" width="0" style="400" hidden="1" customWidth="1"/>
    <col min="2566" max="2566" width="32.28515625" style="400" customWidth="1"/>
    <col min="2567" max="2567" width="1.7109375" style="400" customWidth="1"/>
    <col min="2568" max="2816" width="9.140625" style="400"/>
    <col min="2817" max="2817" width="12.5703125" style="400" customWidth="1"/>
    <col min="2818" max="2818" width="19.42578125" style="400" customWidth="1"/>
    <col min="2819" max="2819" width="5.28515625" style="400" customWidth="1"/>
    <col min="2820" max="2820" width="51.140625" style="400" customWidth="1"/>
    <col min="2821" max="2821" width="0" style="400" hidden="1" customWidth="1"/>
    <col min="2822" max="2822" width="32.28515625" style="400" customWidth="1"/>
    <col min="2823" max="2823" width="1.7109375" style="400" customWidth="1"/>
    <col min="2824" max="3072" width="9.140625" style="400"/>
    <col min="3073" max="3073" width="12.5703125" style="400" customWidth="1"/>
    <col min="3074" max="3074" width="19.42578125" style="400" customWidth="1"/>
    <col min="3075" max="3075" width="5.28515625" style="400" customWidth="1"/>
    <col min="3076" max="3076" width="51.140625" style="400" customWidth="1"/>
    <col min="3077" max="3077" width="0" style="400" hidden="1" customWidth="1"/>
    <col min="3078" max="3078" width="32.28515625" style="400" customWidth="1"/>
    <col min="3079" max="3079" width="1.7109375" style="400" customWidth="1"/>
    <col min="3080" max="3328" width="9.140625" style="400"/>
    <col min="3329" max="3329" width="12.5703125" style="400" customWidth="1"/>
    <col min="3330" max="3330" width="19.42578125" style="400" customWidth="1"/>
    <col min="3331" max="3331" width="5.28515625" style="400" customWidth="1"/>
    <col min="3332" max="3332" width="51.140625" style="400" customWidth="1"/>
    <col min="3333" max="3333" width="0" style="400" hidden="1" customWidth="1"/>
    <col min="3334" max="3334" width="32.28515625" style="400" customWidth="1"/>
    <col min="3335" max="3335" width="1.7109375" style="400" customWidth="1"/>
    <col min="3336" max="3584" width="9.140625" style="400"/>
    <col min="3585" max="3585" width="12.5703125" style="400" customWidth="1"/>
    <col min="3586" max="3586" width="19.42578125" style="400" customWidth="1"/>
    <col min="3587" max="3587" width="5.28515625" style="400" customWidth="1"/>
    <col min="3588" max="3588" width="51.140625" style="400" customWidth="1"/>
    <col min="3589" max="3589" width="0" style="400" hidden="1" customWidth="1"/>
    <col min="3590" max="3590" width="32.28515625" style="400" customWidth="1"/>
    <col min="3591" max="3591" width="1.7109375" style="400" customWidth="1"/>
    <col min="3592" max="3840" width="9.140625" style="400"/>
    <col min="3841" max="3841" width="12.5703125" style="400" customWidth="1"/>
    <col min="3842" max="3842" width="19.42578125" style="400" customWidth="1"/>
    <col min="3843" max="3843" width="5.28515625" style="400" customWidth="1"/>
    <col min="3844" max="3844" width="51.140625" style="400" customWidth="1"/>
    <col min="3845" max="3845" width="0" style="400" hidden="1" customWidth="1"/>
    <col min="3846" max="3846" width="32.28515625" style="400" customWidth="1"/>
    <col min="3847" max="3847" width="1.7109375" style="400" customWidth="1"/>
    <col min="3848" max="4096" width="9.140625" style="400"/>
    <col min="4097" max="4097" width="12.5703125" style="400" customWidth="1"/>
    <col min="4098" max="4098" width="19.42578125" style="400" customWidth="1"/>
    <col min="4099" max="4099" width="5.28515625" style="400" customWidth="1"/>
    <col min="4100" max="4100" width="51.140625" style="400" customWidth="1"/>
    <col min="4101" max="4101" width="0" style="400" hidden="1" customWidth="1"/>
    <col min="4102" max="4102" width="32.28515625" style="400" customWidth="1"/>
    <col min="4103" max="4103" width="1.7109375" style="400" customWidth="1"/>
    <col min="4104" max="4352" width="9.140625" style="400"/>
    <col min="4353" max="4353" width="12.5703125" style="400" customWidth="1"/>
    <col min="4354" max="4354" width="19.42578125" style="400" customWidth="1"/>
    <col min="4355" max="4355" width="5.28515625" style="400" customWidth="1"/>
    <col min="4356" max="4356" width="51.140625" style="400" customWidth="1"/>
    <col min="4357" max="4357" width="0" style="400" hidden="1" customWidth="1"/>
    <col min="4358" max="4358" width="32.28515625" style="400" customWidth="1"/>
    <col min="4359" max="4359" width="1.7109375" style="400" customWidth="1"/>
    <col min="4360" max="4608" width="9.140625" style="400"/>
    <col min="4609" max="4609" width="12.5703125" style="400" customWidth="1"/>
    <col min="4610" max="4610" width="19.42578125" style="400" customWidth="1"/>
    <col min="4611" max="4611" width="5.28515625" style="400" customWidth="1"/>
    <col min="4612" max="4612" width="51.140625" style="400" customWidth="1"/>
    <col min="4613" max="4613" width="0" style="400" hidden="1" customWidth="1"/>
    <col min="4614" max="4614" width="32.28515625" style="400" customWidth="1"/>
    <col min="4615" max="4615" width="1.7109375" style="400" customWidth="1"/>
    <col min="4616" max="4864" width="9.140625" style="400"/>
    <col min="4865" max="4865" width="12.5703125" style="400" customWidth="1"/>
    <col min="4866" max="4866" width="19.42578125" style="400" customWidth="1"/>
    <col min="4867" max="4867" width="5.28515625" style="400" customWidth="1"/>
    <col min="4868" max="4868" width="51.140625" style="400" customWidth="1"/>
    <col min="4869" max="4869" width="0" style="400" hidden="1" customWidth="1"/>
    <col min="4870" max="4870" width="32.28515625" style="400" customWidth="1"/>
    <col min="4871" max="4871" width="1.7109375" style="400" customWidth="1"/>
    <col min="4872" max="5120" width="9.140625" style="400"/>
    <col min="5121" max="5121" width="12.5703125" style="400" customWidth="1"/>
    <col min="5122" max="5122" width="19.42578125" style="400" customWidth="1"/>
    <col min="5123" max="5123" width="5.28515625" style="400" customWidth="1"/>
    <col min="5124" max="5124" width="51.140625" style="400" customWidth="1"/>
    <col min="5125" max="5125" width="0" style="400" hidden="1" customWidth="1"/>
    <col min="5126" max="5126" width="32.28515625" style="400" customWidth="1"/>
    <col min="5127" max="5127" width="1.7109375" style="400" customWidth="1"/>
    <col min="5128" max="5376" width="9.140625" style="400"/>
    <col min="5377" max="5377" width="12.5703125" style="400" customWidth="1"/>
    <col min="5378" max="5378" width="19.42578125" style="400" customWidth="1"/>
    <col min="5379" max="5379" width="5.28515625" style="400" customWidth="1"/>
    <col min="5380" max="5380" width="51.140625" style="400" customWidth="1"/>
    <col min="5381" max="5381" width="0" style="400" hidden="1" customWidth="1"/>
    <col min="5382" max="5382" width="32.28515625" style="400" customWidth="1"/>
    <col min="5383" max="5383" width="1.7109375" style="400" customWidth="1"/>
    <col min="5384" max="5632" width="9.140625" style="400"/>
    <col min="5633" max="5633" width="12.5703125" style="400" customWidth="1"/>
    <col min="5634" max="5634" width="19.42578125" style="400" customWidth="1"/>
    <col min="5635" max="5635" width="5.28515625" style="400" customWidth="1"/>
    <col min="5636" max="5636" width="51.140625" style="400" customWidth="1"/>
    <col min="5637" max="5637" width="0" style="400" hidden="1" customWidth="1"/>
    <col min="5638" max="5638" width="32.28515625" style="400" customWidth="1"/>
    <col min="5639" max="5639" width="1.7109375" style="400" customWidth="1"/>
    <col min="5640" max="5888" width="9.140625" style="400"/>
    <col min="5889" max="5889" width="12.5703125" style="400" customWidth="1"/>
    <col min="5890" max="5890" width="19.42578125" style="400" customWidth="1"/>
    <col min="5891" max="5891" width="5.28515625" style="400" customWidth="1"/>
    <col min="5892" max="5892" width="51.140625" style="400" customWidth="1"/>
    <col min="5893" max="5893" width="0" style="400" hidden="1" customWidth="1"/>
    <col min="5894" max="5894" width="32.28515625" style="400" customWidth="1"/>
    <col min="5895" max="5895" width="1.7109375" style="400" customWidth="1"/>
    <col min="5896" max="6144" width="9.140625" style="400"/>
    <col min="6145" max="6145" width="12.5703125" style="400" customWidth="1"/>
    <col min="6146" max="6146" width="19.42578125" style="400" customWidth="1"/>
    <col min="6147" max="6147" width="5.28515625" style="400" customWidth="1"/>
    <col min="6148" max="6148" width="51.140625" style="400" customWidth="1"/>
    <col min="6149" max="6149" width="0" style="400" hidden="1" customWidth="1"/>
    <col min="6150" max="6150" width="32.28515625" style="400" customWidth="1"/>
    <col min="6151" max="6151" width="1.7109375" style="400" customWidth="1"/>
    <col min="6152" max="6400" width="9.140625" style="400"/>
    <col min="6401" max="6401" width="12.5703125" style="400" customWidth="1"/>
    <col min="6402" max="6402" width="19.42578125" style="400" customWidth="1"/>
    <col min="6403" max="6403" width="5.28515625" style="400" customWidth="1"/>
    <col min="6404" max="6404" width="51.140625" style="400" customWidth="1"/>
    <col min="6405" max="6405" width="0" style="400" hidden="1" customWidth="1"/>
    <col min="6406" max="6406" width="32.28515625" style="400" customWidth="1"/>
    <col min="6407" max="6407" width="1.7109375" style="400" customWidth="1"/>
    <col min="6408" max="6656" width="9.140625" style="400"/>
    <col min="6657" max="6657" width="12.5703125" style="400" customWidth="1"/>
    <col min="6658" max="6658" width="19.42578125" style="400" customWidth="1"/>
    <col min="6659" max="6659" width="5.28515625" style="400" customWidth="1"/>
    <col min="6660" max="6660" width="51.140625" style="400" customWidth="1"/>
    <col min="6661" max="6661" width="0" style="400" hidden="1" customWidth="1"/>
    <col min="6662" max="6662" width="32.28515625" style="400" customWidth="1"/>
    <col min="6663" max="6663" width="1.7109375" style="400" customWidth="1"/>
    <col min="6664" max="6912" width="9.140625" style="400"/>
    <col min="6913" max="6913" width="12.5703125" style="400" customWidth="1"/>
    <col min="6914" max="6914" width="19.42578125" style="400" customWidth="1"/>
    <col min="6915" max="6915" width="5.28515625" style="400" customWidth="1"/>
    <col min="6916" max="6916" width="51.140625" style="400" customWidth="1"/>
    <col min="6917" max="6917" width="0" style="400" hidden="1" customWidth="1"/>
    <col min="6918" max="6918" width="32.28515625" style="400" customWidth="1"/>
    <col min="6919" max="6919" width="1.7109375" style="400" customWidth="1"/>
    <col min="6920" max="7168" width="9.140625" style="400"/>
    <col min="7169" max="7169" width="12.5703125" style="400" customWidth="1"/>
    <col min="7170" max="7170" width="19.42578125" style="400" customWidth="1"/>
    <col min="7171" max="7171" width="5.28515625" style="400" customWidth="1"/>
    <col min="7172" max="7172" width="51.140625" style="400" customWidth="1"/>
    <col min="7173" max="7173" width="0" style="400" hidden="1" customWidth="1"/>
    <col min="7174" max="7174" width="32.28515625" style="400" customWidth="1"/>
    <col min="7175" max="7175" width="1.7109375" style="400" customWidth="1"/>
    <col min="7176" max="7424" width="9.140625" style="400"/>
    <col min="7425" max="7425" width="12.5703125" style="400" customWidth="1"/>
    <col min="7426" max="7426" width="19.42578125" style="400" customWidth="1"/>
    <col min="7427" max="7427" width="5.28515625" style="400" customWidth="1"/>
    <col min="7428" max="7428" width="51.140625" style="400" customWidth="1"/>
    <col min="7429" max="7429" width="0" style="400" hidden="1" customWidth="1"/>
    <col min="7430" max="7430" width="32.28515625" style="400" customWidth="1"/>
    <col min="7431" max="7431" width="1.7109375" style="400" customWidth="1"/>
    <col min="7432" max="7680" width="9.140625" style="400"/>
    <col min="7681" max="7681" width="12.5703125" style="400" customWidth="1"/>
    <col min="7682" max="7682" width="19.42578125" style="400" customWidth="1"/>
    <col min="7683" max="7683" width="5.28515625" style="400" customWidth="1"/>
    <col min="7684" max="7684" width="51.140625" style="400" customWidth="1"/>
    <col min="7685" max="7685" width="0" style="400" hidden="1" customWidth="1"/>
    <col min="7686" max="7686" width="32.28515625" style="400" customWidth="1"/>
    <col min="7687" max="7687" width="1.7109375" style="400" customWidth="1"/>
    <col min="7688" max="7936" width="9.140625" style="400"/>
    <col min="7937" max="7937" width="12.5703125" style="400" customWidth="1"/>
    <col min="7938" max="7938" width="19.42578125" style="400" customWidth="1"/>
    <col min="7939" max="7939" width="5.28515625" style="400" customWidth="1"/>
    <col min="7940" max="7940" width="51.140625" style="400" customWidth="1"/>
    <col min="7941" max="7941" width="0" style="400" hidden="1" customWidth="1"/>
    <col min="7942" max="7942" width="32.28515625" style="400" customWidth="1"/>
    <col min="7943" max="7943" width="1.7109375" style="400" customWidth="1"/>
    <col min="7944" max="8192" width="9.140625" style="400"/>
    <col min="8193" max="8193" width="12.5703125" style="400" customWidth="1"/>
    <col min="8194" max="8194" width="19.42578125" style="400" customWidth="1"/>
    <col min="8195" max="8195" width="5.28515625" style="400" customWidth="1"/>
    <col min="8196" max="8196" width="51.140625" style="400" customWidth="1"/>
    <col min="8197" max="8197" width="0" style="400" hidden="1" customWidth="1"/>
    <col min="8198" max="8198" width="32.28515625" style="400" customWidth="1"/>
    <col min="8199" max="8199" width="1.7109375" style="400" customWidth="1"/>
    <col min="8200" max="8448" width="9.140625" style="400"/>
    <col min="8449" max="8449" width="12.5703125" style="400" customWidth="1"/>
    <col min="8450" max="8450" width="19.42578125" style="400" customWidth="1"/>
    <col min="8451" max="8451" width="5.28515625" style="400" customWidth="1"/>
    <col min="8452" max="8452" width="51.140625" style="400" customWidth="1"/>
    <col min="8453" max="8453" width="0" style="400" hidden="1" customWidth="1"/>
    <col min="8454" max="8454" width="32.28515625" style="400" customWidth="1"/>
    <col min="8455" max="8455" width="1.7109375" style="400" customWidth="1"/>
    <col min="8456" max="8704" width="9.140625" style="400"/>
    <col min="8705" max="8705" width="12.5703125" style="400" customWidth="1"/>
    <col min="8706" max="8706" width="19.42578125" style="400" customWidth="1"/>
    <col min="8707" max="8707" width="5.28515625" style="400" customWidth="1"/>
    <col min="8708" max="8708" width="51.140625" style="400" customWidth="1"/>
    <col min="8709" max="8709" width="0" style="400" hidden="1" customWidth="1"/>
    <col min="8710" max="8710" width="32.28515625" style="400" customWidth="1"/>
    <col min="8711" max="8711" width="1.7109375" style="400" customWidth="1"/>
    <col min="8712" max="8960" width="9.140625" style="400"/>
    <col min="8961" max="8961" width="12.5703125" style="400" customWidth="1"/>
    <col min="8962" max="8962" width="19.42578125" style="400" customWidth="1"/>
    <col min="8963" max="8963" width="5.28515625" style="400" customWidth="1"/>
    <col min="8964" max="8964" width="51.140625" style="400" customWidth="1"/>
    <col min="8965" max="8965" width="0" style="400" hidden="1" customWidth="1"/>
    <col min="8966" max="8966" width="32.28515625" style="400" customWidth="1"/>
    <col min="8967" max="8967" width="1.7109375" style="400" customWidth="1"/>
    <col min="8968" max="9216" width="9.140625" style="400"/>
    <col min="9217" max="9217" width="12.5703125" style="400" customWidth="1"/>
    <col min="9218" max="9218" width="19.42578125" style="400" customWidth="1"/>
    <col min="9219" max="9219" width="5.28515625" style="400" customWidth="1"/>
    <col min="9220" max="9220" width="51.140625" style="400" customWidth="1"/>
    <col min="9221" max="9221" width="0" style="400" hidden="1" customWidth="1"/>
    <col min="9222" max="9222" width="32.28515625" style="400" customWidth="1"/>
    <col min="9223" max="9223" width="1.7109375" style="400" customWidth="1"/>
    <col min="9224" max="9472" width="9.140625" style="400"/>
    <col min="9473" max="9473" width="12.5703125" style="400" customWidth="1"/>
    <col min="9474" max="9474" width="19.42578125" style="400" customWidth="1"/>
    <col min="9475" max="9475" width="5.28515625" style="400" customWidth="1"/>
    <col min="9476" max="9476" width="51.140625" style="400" customWidth="1"/>
    <col min="9477" max="9477" width="0" style="400" hidden="1" customWidth="1"/>
    <col min="9478" max="9478" width="32.28515625" style="400" customWidth="1"/>
    <col min="9479" max="9479" width="1.7109375" style="400" customWidth="1"/>
    <col min="9480" max="9728" width="9.140625" style="400"/>
    <col min="9729" max="9729" width="12.5703125" style="400" customWidth="1"/>
    <col min="9730" max="9730" width="19.42578125" style="400" customWidth="1"/>
    <col min="9731" max="9731" width="5.28515625" style="400" customWidth="1"/>
    <col min="9732" max="9732" width="51.140625" style="400" customWidth="1"/>
    <col min="9733" max="9733" width="0" style="400" hidden="1" customWidth="1"/>
    <col min="9734" max="9734" width="32.28515625" style="400" customWidth="1"/>
    <col min="9735" max="9735" width="1.7109375" style="400" customWidth="1"/>
    <col min="9736" max="9984" width="9.140625" style="400"/>
    <col min="9985" max="9985" width="12.5703125" style="400" customWidth="1"/>
    <col min="9986" max="9986" width="19.42578125" style="400" customWidth="1"/>
    <col min="9987" max="9987" width="5.28515625" style="400" customWidth="1"/>
    <col min="9988" max="9988" width="51.140625" style="400" customWidth="1"/>
    <col min="9989" max="9989" width="0" style="400" hidden="1" customWidth="1"/>
    <col min="9990" max="9990" width="32.28515625" style="400" customWidth="1"/>
    <col min="9991" max="9991" width="1.7109375" style="400" customWidth="1"/>
    <col min="9992" max="10240" width="9.140625" style="400"/>
    <col min="10241" max="10241" width="12.5703125" style="400" customWidth="1"/>
    <col min="10242" max="10242" width="19.42578125" style="400" customWidth="1"/>
    <col min="10243" max="10243" width="5.28515625" style="400" customWidth="1"/>
    <col min="10244" max="10244" width="51.140625" style="400" customWidth="1"/>
    <col min="10245" max="10245" width="0" style="400" hidden="1" customWidth="1"/>
    <col min="10246" max="10246" width="32.28515625" style="400" customWidth="1"/>
    <col min="10247" max="10247" width="1.7109375" style="400" customWidth="1"/>
    <col min="10248" max="10496" width="9.140625" style="400"/>
    <col min="10497" max="10497" width="12.5703125" style="400" customWidth="1"/>
    <col min="10498" max="10498" width="19.42578125" style="400" customWidth="1"/>
    <col min="10499" max="10499" width="5.28515625" style="400" customWidth="1"/>
    <col min="10500" max="10500" width="51.140625" style="400" customWidth="1"/>
    <col min="10501" max="10501" width="0" style="400" hidden="1" customWidth="1"/>
    <col min="10502" max="10502" width="32.28515625" style="400" customWidth="1"/>
    <col min="10503" max="10503" width="1.7109375" style="400" customWidth="1"/>
    <col min="10504" max="10752" width="9.140625" style="400"/>
    <col min="10753" max="10753" width="12.5703125" style="400" customWidth="1"/>
    <col min="10754" max="10754" width="19.42578125" style="400" customWidth="1"/>
    <col min="10755" max="10755" width="5.28515625" style="400" customWidth="1"/>
    <col min="10756" max="10756" width="51.140625" style="400" customWidth="1"/>
    <col min="10757" max="10757" width="0" style="400" hidden="1" customWidth="1"/>
    <col min="10758" max="10758" width="32.28515625" style="400" customWidth="1"/>
    <col min="10759" max="10759" width="1.7109375" style="400" customWidth="1"/>
    <col min="10760" max="11008" width="9.140625" style="400"/>
    <col min="11009" max="11009" width="12.5703125" style="400" customWidth="1"/>
    <col min="11010" max="11010" width="19.42578125" style="400" customWidth="1"/>
    <col min="11011" max="11011" width="5.28515625" style="400" customWidth="1"/>
    <col min="11012" max="11012" width="51.140625" style="400" customWidth="1"/>
    <col min="11013" max="11013" width="0" style="400" hidden="1" customWidth="1"/>
    <col min="11014" max="11014" width="32.28515625" style="400" customWidth="1"/>
    <col min="11015" max="11015" width="1.7109375" style="400" customWidth="1"/>
    <col min="11016" max="11264" width="9.140625" style="400"/>
    <col min="11265" max="11265" width="12.5703125" style="400" customWidth="1"/>
    <col min="11266" max="11266" width="19.42578125" style="400" customWidth="1"/>
    <col min="11267" max="11267" width="5.28515625" style="400" customWidth="1"/>
    <col min="11268" max="11268" width="51.140625" style="400" customWidth="1"/>
    <col min="11269" max="11269" width="0" style="400" hidden="1" customWidth="1"/>
    <col min="11270" max="11270" width="32.28515625" style="400" customWidth="1"/>
    <col min="11271" max="11271" width="1.7109375" style="400" customWidth="1"/>
    <col min="11272" max="11520" width="9.140625" style="400"/>
    <col min="11521" max="11521" width="12.5703125" style="400" customWidth="1"/>
    <col min="11522" max="11522" width="19.42578125" style="400" customWidth="1"/>
    <col min="11523" max="11523" width="5.28515625" style="400" customWidth="1"/>
    <col min="11524" max="11524" width="51.140625" style="400" customWidth="1"/>
    <col min="11525" max="11525" width="0" style="400" hidden="1" customWidth="1"/>
    <col min="11526" max="11526" width="32.28515625" style="400" customWidth="1"/>
    <col min="11527" max="11527" width="1.7109375" style="400" customWidth="1"/>
    <col min="11528" max="11776" width="9.140625" style="400"/>
    <col min="11777" max="11777" width="12.5703125" style="400" customWidth="1"/>
    <col min="11778" max="11778" width="19.42578125" style="400" customWidth="1"/>
    <col min="11779" max="11779" width="5.28515625" style="400" customWidth="1"/>
    <col min="11780" max="11780" width="51.140625" style="400" customWidth="1"/>
    <col min="11781" max="11781" width="0" style="400" hidden="1" customWidth="1"/>
    <col min="11782" max="11782" width="32.28515625" style="400" customWidth="1"/>
    <col min="11783" max="11783" width="1.7109375" style="400" customWidth="1"/>
    <col min="11784" max="12032" width="9.140625" style="400"/>
    <col min="12033" max="12033" width="12.5703125" style="400" customWidth="1"/>
    <col min="12034" max="12034" width="19.42578125" style="400" customWidth="1"/>
    <col min="12035" max="12035" width="5.28515625" style="400" customWidth="1"/>
    <col min="12036" max="12036" width="51.140625" style="400" customWidth="1"/>
    <col min="12037" max="12037" width="0" style="400" hidden="1" customWidth="1"/>
    <col min="12038" max="12038" width="32.28515625" style="400" customWidth="1"/>
    <col min="12039" max="12039" width="1.7109375" style="400" customWidth="1"/>
    <col min="12040" max="12288" width="9.140625" style="400"/>
    <col min="12289" max="12289" width="12.5703125" style="400" customWidth="1"/>
    <col min="12290" max="12290" width="19.42578125" style="400" customWidth="1"/>
    <col min="12291" max="12291" width="5.28515625" style="400" customWidth="1"/>
    <col min="12292" max="12292" width="51.140625" style="400" customWidth="1"/>
    <col min="12293" max="12293" width="0" style="400" hidden="1" customWidth="1"/>
    <col min="12294" max="12294" width="32.28515625" style="400" customWidth="1"/>
    <col min="12295" max="12295" width="1.7109375" style="400" customWidth="1"/>
    <col min="12296" max="12544" width="9.140625" style="400"/>
    <col min="12545" max="12545" width="12.5703125" style="400" customWidth="1"/>
    <col min="12546" max="12546" width="19.42578125" style="400" customWidth="1"/>
    <col min="12547" max="12547" width="5.28515625" style="400" customWidth="1"/>
    <col min="12548" max="12548" width="51.140625" style="400" customWidth="1"/>
    <col min="12549" max="12549" width="0" style="400" hidden="1" customWidth="1"/>
    <col min="12550" max="12550" width="32.28515625" style="400" customWidth="1"/>
    <col min="12551" max="12551" width="1.7109375" style="400" customWidth="1"/>
    <col min="12552" max="12800" width="9.140625" style="400"/>
    <col min="12801" max="12801" width="12.5703125" style="400" customWidth="1"/>
    <col min="12802" max="12802" width="19.42578125" style="400" customWidth="1"/>
    <col min="12803" max="12803" width="5.28515625" style="400" customWidth="1"/>
    <col min="12804" max="12804" width="51.140625" style="400" customWidth="1"/>
    <col min="12805" max="12805" width="0" style="400" hidden="1" customWidth="1"/>
    <col min="12806" max="12806" width="32.28515625" style="400" customWidth="1"/>
    <col min="12807" max="12807" width="1.7109375" style="400" customWidth="1"/>
    <col min="12808" max="13056" width="9.140625" style="400"/>
    <col min="13057" max="13057" width="12.5703125" style="400" customWidth="1"/>
    <col min="13058" max="13058" width="19.42578125" style="400" customWidth="1"/>
    <col min="13059" max="13059" width="5.28515625" style="400" customWidth="1"/>
    <col min="13060" max="13060" width="51.140625" style="400" customWidth="1"/>
    <col min="13061" max="13061" width="0" style="400" hidden="1" customWidth="1"/>
    <col min="13062" max="13062" width="32.28515625" style="400" customWidth="1"/>
    <col min="13063" max="13063" width="1.7109375" style="400" customWidth="1"/>
    <col min="13064" max="13312" width="9.140625" style="400"/>
    <col min="13313" max="13313" width="12.5703125" style="400" customWidth="1"/>
    <col min="13314" max="13314" width="19.42578125" style="400" customWidth="1"/>
    <col min="13315" max="13315" width="5.28515625" style="400" customWidth="1"/>
    <col min="13316" max="13316" width="51.140625" style="400" customWidth="1"/>
    <col min="13317" max="13317" width="0" style="400" hidden="1" customWidth="1"/>
    <col min="13318" max="13318" width="32.28515625" style="400" customWidth="1"/>
    <col min="13319" max="13319" width="1.7109375" style="400" customWidth="1"/>
    <col min="13320" max="13568" width="9.140625" style="400"/>
    <col min="13569" max="13569" width="12.5703125" style="400" customWidth="1"/>
    <col min="13570" max="13570" width="19.42578125" style="400" customWidth="1"/>
    <col min="13571" max="13571" width="5.28515625" style="400" customWidth="1"/>
    <col min="13572" max="13572" width="51.140625" style="400" customWidth="1"/>
    <col min="13573" max="13573" width="0" style="400" hidden="1" customWidth="1"/>
    <col min="13574" max="13574" width="32.28515625" style="400" customWidth="1"/>
    <col min="13575" max="13575" width="1.7109375" style="400" customWidth="1"/>
    <col min="13576" max="13824" width="9.140625" style="400"/>
    <col min="13825" max="13825" width="12.5703125" style="400" customWidth="1"/>
    <col min="13826" max="13826" width="19.42578125" style="400" customWidth="1"/>
    <col min="13827" max="13827" width="5.28515625" style="400" customWidth="1"/>
    <col min="13828" max="13828" width="51.140625" style="400" customWidth="1"/>
    <col min="13829" max="13829" width="0" style="400" hidden="1" customWidth="1"/>
    <col min="13830" max="13830" width="32.28515625" style="400" customWidth="1"/>
    <col min="13831" max="13831" width="1.7109375" style="400" customWidth="1"/>
    <col min="13832" max="14080" width="9.140625" style="400"/>
    <col min="14081" max="14081" width="12.5703125" style="400" customWidth="1"/>
    <col min="14082" max="14082" width="19.42578125" style="400" customWidth="1"/>
    <col min="14083" max="14083" width="5.28515625" style="400" customWidth="1"/>
    <col min="14084" max="14084" width="51.140625" style="400" customWidth="1"/>
    <col min="14085" max="14085" width="0" style="400" hidden="1" customWidth="1"/>
    <col min="14086" max="14086" width="32.28515625" style="400" customWidth="1"/>
    <col min="14087" max="14087" width="1.7109375" style="400" customWidth="1"/>
    <col min="14088" max="14336" width="9.140625" style="400"/>
    <col min="14337" max="14337" width="12.5703125" style="400" customWidth="1"/>
    <col min="14338" max="14338" width="19.42578125" style="400" customWidth="1"/>
    <col min="14339" max="14339" width="5.28515625" style="400" customWidth="1"/>
    <col min="14340" max="14340" width="51.140625" style="400" customWidth="1"/>
    <col min="14341" max="14341" width="0" style="400" hidden="1" customWidth="1"/>
    <col min="14342" max="14342" width="32.28515625" style="400" customWidth="1"/>
    <col min="14343" max="14343" width="1.7109375" style="400" customWidth="1"/>
    <col min="14344" max="14592" width="9.140625" style="400"/>
    <col min="14593" max="14593" width="12.5703125" style="400" customWidth="1"/>
    <col min="14594" max="14594" width="19.42578125" style="400" customWidth="1"/>
    <col min="14595" max="14595" width="5.28515625" style="400" customWidth="1"/>
    <col min="14596" max="14596" width="51.140625" style="400" customWidth="1"/>
    <col min="14597" max="14597" width="0" style="400" hidden="1" customWidth="1"/>
    <col min="14598" max="14598" width="32.28515625" style="400" customWidth="1"/>
    <col min="14599" max="14599" width="1.7109375" style="400" customWidth="1"/>
    <col min="14600" max="14848" width="9.140625" style="400"/>
    <col min="14849" max="14849" width="12.5703125" style="400" customWidth="1"/>
    <col min="14850" max="14850" width="19.42578125" style="400" customWidth="1"/>
    <col min="14851" max="14851" width="5.28515625" style="400" customWidth="1"/>
    <col min="14852" max="14852" width="51.140625" style="400" customWidth="1"/>
    <col min="14853" max="14853" width="0" style="400" hidden="1" customWidth="1"/>
    <col min="14854" max="14854" width="32.28515625" style="400" customWidth="1"/>
    <col min="14855" max="14855" width="1.7109375" style="400" customWidth="1"/>
    <col min="14856" max="15104" width="9.140625" style="400"/>
    <col min="15105" max="15105" width="12.5703125" style="400" customWidth="1"/>
    <col min="15106" max="15106" width="19.42578125" style="400" customWidth="1"/>
    <col min="15107" max="15107" width="5.28515625" style="400" customWidth="1"/>
    <col min="15108" max="15108" width="51.140625" style="400" customWidth="1"/>
    <col min="15109" max="15109" width="0" style="400" hidden="1" customWidth="1"/>
    <col min="15110" max="15110" width="32.28515625" style="400" customWidth="1"/>
    <col min="15111" max="15111" width="1.7109375" style="400" customWidth="1"/>
    <col min="15112" max="15360" width="9.140625" style="400"/>
    <col min="15361" max="15361" width="12.5703125" style="400" customWidth="1"/>
    <col min="15362" max="15362" width="19.42578125" style="400" customWidth="1"/>
    <col min="15363" max="15363" width="5.28515625" style="400" customWidth="1"/>
    <col min="15364" max="15364" width="51.140625" style="400" customWidth="1"/>
    <col min="15365" max="15365" width="0" style="400" hidden="1" customWidth="1"/>
    <col min="15366" max="15366" width="32.28515625" style="400" customWidth="1"/>
    <col min="15367" max="15367" width="1.7109375" style="400" customWidth="1"/>
    <col min="15368" max="15616" width="9.140625" style="400"/>
    <col min="15617" max="15617" width="12.5703125" style="400" customWidth="1"/>
    <col min="15618" max="15618" width="19.42578125" style="400" customWidth="1"/>
    <col min="15619" max="15619" width="5.28515625" style="400" customWidth="1"/>
    <col min="15620" max="15620" width="51.140625" style="400" customWidth="1"/>
    <col min="15621" max="15621" width="0" style="400" hidden="1" customWidth="1"/>
    <col min="15622" max="15622" width="32.28515625" style="400" customWidth="1"/>
    <col min="15623" max="15623" width="1.7109375" style="400" customWidth="1"/>
    <col min="15624" max="15872" width="9.140625" style="400"/>
    <col min="15873" max="15873" width="12.5703125" style="400" customWidth="1"/>
    <col min="15874" max="15874" width="19.42578125" style="400" customWidth="1"/>
    <col min="15875" max="15875" width="5.28515625" style="400" customWidth="1"/>
    <col min="15876" max="15876" width="51.140625" style="400" customWidth="1"/>
    <col min="15877" max="15877" width="0" style="400" hidden="1" customWidth="1"/>
    <col min="15878" max="15878" width="32.28515625" style="400" customWidth="1"/>
    <col min="15879" max="15879" width="1.7109375" style="400" customWidth="1"/>
    <col min="15880" max="16128" width="9.140625" style="400"/>
    <col min="16129" max="16129" width="12.5703125" style="400" customWidth="1"/>
    <col min="16130" max="16130" width="19.42578125" style="400" customWidth="1"/>
    <col min="16131" max="16131" width="5.28515625" style="400" customWidth="1"/>
    <col min="16132" max="16132" width="51.140625" style="400" customWidth="1"/>
    <col min="16133" max="16133" width="0" style="400" hidden="1" customWidth="1"/>
    <col min="16134" max="16134" width="32.28515625" style="400" customWidth="1"/>
    <col min="16135" max="16135" width="1.7109375" style="400" customWidth="1"/>
    <col min="16136" max="16384" width="9.140625" style="400"/>
  </cols>
  <sheetData>
    <row r="1" spans="1:6" ht="21" x14ac:dyDescent="0.2">
      <c r="A1" s="528" t="s">
        <v>1277</v>
      </c>
      <c r="B1" s="528"/>
      <c r="C1" s="528"/>
      <c r="D1" s="528"/>
      <c r="E1" s="528"/>
      <c r="F1" s="528"/>
    </row>
    <row r="2" spans="1:6" ht="58.9" customHeight="1" x14ac:dyDescent="0.2">
      <c r="A2" s="529" t="s">
        <v>1551</v>
      </c>
      <c r="B2" s="529"/>
      <c r="C2" s="529"/>
      <c r="D2" s="529"/>
      <c r="E2" s="529"/>
      <c r="F2" s="529"/>
    </row>
    <row r="3" spans="1:6" ht="13.5" thickBot="1" x14ac:dyDescent="0.25">
      <c r="A3" s="447"/>
    </row>
    <row r="4" spans="1:6" ht="13.5" customHeight="1" thickTop="1" x14ac:dyDescent="0.2">
      <c r="A4" s="557" t="s">
        <v>1531</v>
      </c>
      <c r="B4" s="558"/>
      <c r="C4" s="559"/>
      <c r="D4" s="530" t="s">
        <v>1274</v>
      </c>
      <c r="E4" s="535" t="s">
        <v>1552</v>
      </c>
      <c r="F4" s="535" t="s">
        <v>1553</v>
      </c>
    </row>
    <row r="5" spans="1:6" x14ac:dyDescent="0.2">
      <c r="A5" s="522"/>
      <c r="B5" s="523"/>
      <c r="C5" s="560"/>
      <c r="D5" s="531"/>
      <c r="E5" s="536"/>
      <c r="F5" s="536"/>
    </row>
    <row r="6" spans="1:6" ht="12.75" customHeight="1" x14ac:dyDescent="0.2">
      <c r="A6" s="522"/>
      <c r="B6" s="523"/>
      <c r="C6" s="560"/>
      <c r="D6" s="531"/>
      <c r="E6" s="536"/>
      <c r="F6" s="536"/>
    </row>
    <row r="7" spans="1:6" ht="21.75" customHeight="1" thickBot="1" x14ac:dyDescent="0.25">
      <c r="A7" s="561"/>
      <c r="B7" s="521"/>
      <c r="C7" s="562"/>
      <c r="D7" s="532"/>
      <c r="E7" s="537"/>
      <c r="F7" s="537"/>
    </row>
    <row r="8" spans="1:6" ht="14.25" thickTop="1" thickBot="1" x14ac:dyDescent="0.25">
      <c r="A8" s="555" t="s">
        <v>1300</v>
      </c>
      <c r="B8" s="556"/>
      <c r="C8" s="449" t="s">
        <v>665</v>
      </c>
      <c r="D8" s="450" t="s">
        <v>1503</v>
      </c>
      <c r="E8" s="451"/>
      <c r="F8" s="452"/>
    </row>
    <row r="9" spans="1:6" ht="13.5" thickTop="1" x14ac:dyDescent="0.2">
      <c r="A9" s="439"/>
      <c r="B9" s="453"/>
      <c r="C9" s="453"/>
      <c r="D9" s="405"/>
      <c r="F9" s="408"/>
    </row>
    <row r="10" spans="1:6" x14ac:dyDescent="0.2">
      <c r="A10" s="454" t="s">
        <v>1530</v>
      </c>
      <c r="B10" s="455" t="s">
        <v>693</v>
      </c>
      <c r="C10" s="453" t="s">
        <v>665</v>
      </c>
      <c r="D10" s="405" t="s">
        <v>1529</v>
      </c>
      <c r="E10" s="456"/>
      <c r="F10" s="457"/>
    </row>
    <row r="11" spans="1:6" x14ac:dyDescent="0.2">
      <c r="A11" s="403"/>
      <c r="B11" s="428" t="s">
        <v>1307</v>
      </c>
      <c r="C11" s="453"/>
      <c r="D11" s="409" t="s">
        <v>1306</v>
      </c>
      <c r="E11" s="458">
        <v>459600</v>
      </c>
      <c r="F11" s="459">
        <v>293624.65999999997</v>
      </c>
    </row>
    <row r="12" spans="1:6" x14ac:dyDescent="0.2">
      <c r="A12" s="403"/>
      <c r="B12" s="453"/>
      <c r="C12" s="453"/>
      <c r="E12" s="456"/>
      <c r="F12" s="457"/>
    </row>
    <row r="13" spans="1:6" x14ac:dyDescent="0.2">
      <c r="A13" s="403"/>
      <c r="B13" s="453"/>
      <c r="C13" s="453"/>
      <c r="E13" s="456"/>
      <c r="F13" s="457"/>
    </row>
    <row r="14" spans="1:6" x14ac:dyDescent="0.2">
      <c r="A14" s="403"/>
      <c r="B14" s="428" t="s">
        <v>1320</v>
      </c>
      <c r="C14" s="453"/>
      <c r="D14" s="409" t="s">
        <v>1319</v>
      </c>
      <c r="E14" s="458">
        <v>0</v>
      </c>
      <c r="F14" s="459">
        <v>0</v>
      </c>
    </row>
    <row r="15" spans="1:6" x14ac:dyDescent="0.2">
      <c r="A15" s="403"/>
      <c r="B15" s="453"/>
      <c r="C15" s="453"/>
      <c r="E15" s="456"/>
      <c r="F15" s="457"/>
    </row>
    <row r="16" spans="1:6" s="405" customFormat="1" x14ac:dyDescent="0.2">
      <c r="A16" s="460"/>
      <c r="B16" s="405" t="s">
        <v>1296</v>
      </c>
      <c r="C16" s="405" t="s">
        <v>665</v>
      </c>
      <c r="D16" s="405" t="s">
        <v>1529</v>
      </c>
      <c r="E16" s="461">
        <f>+E11+E14</f>
        <v>459600</v>
      </c>
      <c r="F16" s="415">
        <f>+F11+F14</f>
        <v>293624.65999999997</v>
      </c>
    </row>
    <row r="17" spans="1:6" s="405" customFormat="1" x14ac:dyDescent="0.2">
      <c r="A17" s="460"/>
      <c r="E17" s="461"/>
      <c r="F17" s="415"/>
    </row>
    <row r="18" spans="1:6" s="405" customFormat="1" x14ac:dyDescent="0.2">
      <c r="A18" s="460"/>
      <c r="E18" s="461"/>
      <c r="F18" s="415"/>
    </row>
    <row r="19" spans="1:6" x14ac:dyDescent="0.2">
      <c r="A19" s="454" t="s">
        <v>1528</v>
      </c>
      <c r="B19" s="455" t="s">
        <v>693</v>
      </c>
      <c r="C19" s="462" t="s">
        <v>670</v>
      </c>
      <c r="D19" s="463" t="s">
        <v>1527</v>
      </c>
      <c r="E19" s="458"/>
      <c r="F19" s="459"/>
    </row>
    <row r="20" spans="1:6" x14ac:dyDescent="0.2">
      <c r="A20" s="454"/>
      <c r="B20" s="428" t="s">
        <v>1307</v>
      </c>
      <c r="C20" s="453"/>
      <c r="D20" s="409" t="s">
        <v>1306</v>
      </c>
      <c r="E20" s="458">
        <v>4000</v>
      </c>
      <c r="F20" s="459">
        <v>24625.16</v>
      </c>
    </row>
    <row r="21" spans="1:6" x14ac:dyDescent="0.2">
      <c r="A21" s="403"/>
      <c r="B21" s="428"/>
      <c r="C21" s="453"/>
      <c r="E21" s="458"/>
      <c r="F21" s="459"/>
    </row>
    <row r="22" spans="1:6" x14ac:dyDescent="0.2">
      <c r="A22" s="403"/>
      <c r="B22" s="453"/>
      <c r="C22" s="453"/>
      <c r="E22" s="456"/>
      <c r="F22" s="457"/>
    </row>
    <row r="23" spans="1:6" x14ac:dyDescent="0.2">
      <c r="A23" s="403"/>
      <c r="B23" s="428" t="s">
        <v>1320</v>
      </c>
      <c r="C23" s="453"/>
      <c r="D23" s="409" t="s">
        <v>1319</v>
      </c>
      <c r="E23" s="458">
        <v>0</v>
      </c>
      <c r="F23" s="459">
        <v>0</v>
      </c>
    </row>
    <row r="24" spans="1:6" x14ac:dyDescent="0.2">
      <c r="A24" s="403"/>
      <c r="B24" s="453"/>
      <c r="C24" s="453"/>
      <c r="E24" s="456"/>
      <c r="F24" s="457"/>
    </row>
    <row r="25" spans="1:6" s="405" customFormat="1" x14ac:dyDescent="0.2">
      <c r="A25" s="464"/>
      <c r="B25" s="425"/>
      <c r="C25" s="425"/>
      <c r="D25" s="425"/>
      <c r="E25" s="465"/>
      <c r="F25" s="417"/>
    </row>
    <row r="26" spans="1:6" s="405" customFormat="1" x14ac:dyDescent="0.2">
      <c r="A26" s="460"/>
      <c r="B26" s="405" t="s">
        <v>1296</v>
      </c>
      <c r="C26" s="405" t="s">
        <v>670</v>
      </c>
      <c r="D26" s="405" t="s">
        <v>1527</v>
      </c>
      <c r="E26" s="461">
        <f>E23+E20</f>
        <v>4000</v>
      </c>
      <c r="F26" s="433">
        <f>F23+F20</f>
        <v>24625.16</v>
      </c>
    </row>
    <row r="27" spans="1:6" s="405" customFormat="1" x14ac:dyDescent="0.2">
      <c r="A27" s="460"/>
      <c r="E27" s="461"/>
      <c r="F27" s="415"/>
    </row>
    <row r="28" spans="1:6" s="405" customFormat="1" x14ac:dyDescent="0.2">
      <c r="A28" s="460"/>
      <c r="E28" s="461"/>
      <c r="F28" s="415"/>
    </row>
    <row r="29" spans="1:6" ht="27.75" customHeight="1" x14ac:dyDescent="0.2">
      <c r="A29" s="466" t="s">
        <v>1526</v>
      </c>
      <c r="B29" s="467" t="s">
        <v>693</v>
      </c>
      <c r="C29" s="462" t="s">
        <v>671</v>
      </c>
      <c r="D29" s="547" t="s">
        <v>1525</v>
      </c>
      <c r="E29" s="547"/>
      <c r="F29" s="457"/>
    </row>
    <row r="30" spans="1:6" s="428" customFormat="1" x14ac:dyDescent="0.2">
      <c r="A30" s="403"/>
      <c r="B30" s="428" t="s">
        <v>1307</v>
      </c>
      <c r="C30" s="453"/>
      <c r="D30" s="409" t="s">
        <v>1306</v>
      </c>
      <c r="E30" s="458">
        <v>458140</v>
      </c>
      <c r="F30" s="459">
        <v>414598.81</v>
      </c>
    </row>
    <row r="31" spans="1:6" s="428" customFormat="1" x14ac:dyDescent="0.2">
      <c r="A31" s="403"/>
      <c r="B31" s="453"/>
      <c r="C31" s="453"/>
      <c r="D31" s="409"/>
      <c r="E31" s="456"/>
      <c r="F31" s="457"/>
    </row>
    <row r="32" spans="1:6" s="428" customFormat="1" x14ac:dyDescent="0.2">
      <c r="A32" s="403"/>
      <c r="B32" s="453"/>
      <c r="C32" s="453"/>
      <c r="D32" s="409"/>
      <c r="E32" s="456"/>
      <c r="F32" s="457"/>
    </row>
    <row r="33" spans="1:6" s="428" customFormat="1" x14ac:dyDescent="0.2">
      <c r="A33" s="403"/>
      <c r="B33" s="428" t="s">
        <v>1320</v>
      </c>
      <c r="C33" s="453"/>
      <c r="D33" s="409" t="s">
        <v>1319</v>
      </c>
      <c r="E33" s="458">
        <v>0</v>
      </c>
      <c r="F33" s="459">
        <v>2025.2</v>
      </c>
    </row>
    <row r="34" spans="1:6" s="428" customFormat="1" x14ac:dyDescent="0.2">
      <c r="A34" s="403"/>
      <c r="B34" s="453"/>
      <c r="C34" s="453"/>
      <c r="D34" s="409"/>
      <c r="E34" s="456"/>
      <c r="F34" s="457"/>
    </row>
    <row r="35" spans="1:6" s="428" customFormat="1" x14ac:dyDescent="0.2">
      <c r="A35" s="403"/>
      <c r="B35" s="453"/>
      <c r="C35" s="453"/>
      <c r="D35" s="409"/>
      <c r="E35" s="456"/>
      <c r="F35" s="457"/>
    </row>
    <row r="36" spans="1:6" s="428" customFormat="1" x14ac:dyDescent="0.2">
      <c r="A36" s="403"/>
      <c r="B36" s="428" t="s">
        <v>1327</v>
      </c>
      <c r="C36" s="453"/>
      <c r="D36" s="409" t="s">
        <v>1326</v>
      </c>
      <c r="E36" s="458">
        <v>0</v>
      </c>
      <c r="F36" s="459">
        <v>0</v>
      </c>
    </row>
    <row r="37" spans="1:6" s="428" customFormat="1" x14ac:dyDescent="0.2">
      <c r="A37" s="403"/>
      <c r="B37" s="453"/>
      <c r="C37" s="453"/>
      <c r="D37" s="409"/>
      <c r="E37" s="456"/>
      <c r="F37" s="457"/>
    </row>
    <row r="38" spans="1:6" s="428" customFormat="1" x14ac:dyDescent="0.2">
      <c r="A38" s="403"/>
      <c r="B38" s="453"/>
      <c r="C38" s="453"/>
      <c r="D38" s="409"/>
      <c r="E38" s="456"/>
      <c r="F38" s="457"/>
    </row>
    <row r="39" spans="1:6" s="405" customFormat="1" ht="25.5" x14ac:dyDescent="0.2">
      <c r="A39" s="460"/>
      <c r="B39" s="405" t="s">
        <v>1296</v>
      </c>
      <c r="C39" s="405" t="s">
        <v>671</v>
      </c>
      <c r="D39" s="405" t="s">
        <v>1524</v>
      </c>
      <c r="E39" s="461">
        <f>+E30+E33+E36</f>
        <v>458140</v>
      </c>
      <c r="F39" s="415">
        <f>+F30+F33+F36</f>
        <v>416624.01</v>
      </c>
    </row>
    <row r="40" spans="1:6" s="405" customFormat="1" x14ac:dyDescent="0.2">
      <c r="A40" s="460"/>
      <c r="E40" s="461"/>
      <c r="F40" s="415"/>
    </row>
    <row r="41" spans="1:6" s="405" customFormat="1" x14ac:dyDescent="0.2">
      <c r="A41" s="464"/>
      <c r="B41" s="425"/>
      <c r="C41" s="425"/>
      <c r="D41" s="425"/>
      <c r="E41" s="465"/>
      <c r="F41" s="417"/>
    </row>
    <row r="42" spans="1:6" s="428" customFormat="1" hidden="1" x14ac:dyDescent="0.2">
      <c r="A42" s="454" t="s">
        <v>1523</v>
      </c>
      <c r="B42" s="455" t="s">
        <v>693</v>
      </c>
      <c r="C42" s="462" t="s">
        <v>1347</v>
      </c>
      <c r="D42" s="405" t="s">
        <v>1522</v>
      </c>
      <c r="E42" s="456"/>
      <c r="F42" s="457"/>
    </row>
    <row r="43" spans="1:6" s="428" customFormat="1" hidden="1" x14ac:dyDescent="0.2">
      <c r="A43" s="403"/>
      <c r="B43" s="428" t="s">
        <v>1307</v>
      </c>
      <c r="C43" s="453"/>
      <c r="D43" s="409" t="s">
        <v>1306</v>
      </c>
      <c r="E43" s="458">
        <v>0</v>
      </c>
      <c r="F43" s="459">
        <v>0</v>
      </c>
    </row>
    <row r="44" spans="1:6" s="428" customFormat="1" hidden="1" x14ac:dyDescent="0.2">
      <c r="A44" s="403"/>
      <c r="B44" s="453"/>
      <c r="C44" s="453"/>
      <c r="D44" s="409"/>
      <c r="E44" s="456"/>
      <c r="F44" s="457"/>
    </row>
    <row r="45" spans="1:6" s="428" customFormat="1" hidden="1" x14ac:dyDescent="0.2">
      <c r="A45" s="403"/>
      <c r="B45" s="453"/>
      <c r="C45" s="453"/>
      <c r="D45" s="409"/>
      <c r="E45" s="456"/>
      <c r="F45" s="457"/>
    </row>
    <row r="46" spans="1:6" s="428" customFormat="1" hidden="1" x14ac:dyDescent="0.2">
      <c r="A46" s="403"/>
      <c r="B46" s="428" t="s">
        <v>1320</v>
      </c>
      <c r="C46" s="453"/>
      <c r="D46" s="409" t="s">
        <v>1319</v>
      </c>
      <c r="E46" s="458">
        <v>0</v>
      </c>
      <c r="F46" s="459">
        <v>0</v>
      </c>
    </row>
    <row r="47" spans="1:6" s="428" customFormat="1" hidden="1" x14ac:dyDescent="0.2">
      <c r="A47" s="403"/>
      <c r="B47" s="453"/>
      <c r="C47" s="453"/>
      <c r="D47" s="409"/>
      <c r="E47" s="456"/>
      <c r="F47" s="457"/>
    </row>
    <row r="48" spans="1:6" s="405" customFormat="1" hidden="1" x14ac:dyDescent="0.2">
      <c r="A48" s="460"/>
      <c r="B48" s="405" t="s">
        <v>1296</v>
      </c>
      <c r="C48" s="405" t="s">
        <v>1347</v>
      </c>
      <c r="D48" s="405" t="s">
        <v>1522</v>
      </c>
      <c r="E48" s="461">
        <f>+E43+E46</f>
        <v>0</v>
      </c>
      <c r="F48" s="415">
        <f>+F43+F46</f>
        <v>0</v>
      </c>
    </row>
    <row r="49" spans="1:6" s="405" customFormat="1" hidden="1" x14ac:dyDescent="0.2">
      <c r="A49" s="460"/>
      <c r="E49" s="461"/>
      <c r="F49" s="415"/>
    </row>
    <row r="50" spans="1:6" s="405" customFormat="1" x14ac:dyDescent="0.2">
      <c r="A50" s="460"/>
      <c r="E50" s="461"/>
      <c r="F50" s="415"/>
    </row>
    <row r="51" spans="1:6" s="428" customFormat="1" x14ac:dyDescent="0.2">
      <c r="A51" s="454" t="s">
        <v>1521</v>
      </c>
      <c r="B51" s="455" t="s">
        <v>693</v>
      </c>
      <c r="C51" s="462" t="s">
        <v>668</v>
      </c>
      <c r="D51" s="405" t="s">
        <v>1520</v>
      </c>
      <c r="E51" s="456"/>
      <c r="F51" s="457"/>
    </row>
    <row r="52" spans="1:6" s="428" customFormat="1" ht="15" x14ac:dyDescent="0.25">
      <c r="A52" s="403"/>
      <c r="B52" s="428" t="s">
        <v>1307</v>
      </c>
      <c r="C52" s="453"/>
      <c r="D52" s="409" t="s">
        <v>1306</v>
      </c>
      <c r="E52" s="458">
        <v>5000</v>
      </c>
      <c r="F52" s="468">
        <v>2531.1</v>
      </c>
    </row>
    <row r="53" spans="1:6" s="428" customFormat="1" x14ac:dyDescent="0.2">
      <c r="A53" s="403"/>
      <c r="B53" s="453"/>
      <c r="C53" s="453"/>
      <c r="D53" s="409"/>
      <c r="E53" s="456"/>
      <c r="F53" s="457"/>
    </row>
    <row r="54" spans="1:6" s="428" customFormat="1" x14ac:dyDescent="0.2">
      <c r="A54" s="403"/>
      <c r="B54" s="453"/>
      <c r="C54" s="453"/>
      <c r="D54" s="409"/>
      <c r="E54" s="456"/>
      <c r="F54" s="457"/>
    </row>
    <row r="55" spans="1:6" s="428" customFormat="1" x14ac:dyDescent="0.2">
      <c r="A55" s="403"/>
      <c r="B55" s="428" t="s">
        <v>1320</v>
      </c>
      <c r="C55" s="453"/>
      <c r="D55" s="409" t="s">
        <v>1319</v>
      </c>
      <c r="E55" s="458">
        <v>0</v>
      </c>
      <c r="F55" s="459">
        <v>0</v>
      </c>
    </row>
    <row r="56" spans="1:6" s="428" customFormat="1" x14ac:dyDescent="0.2">
      <c r="A56" s="403"/>
      <c r="B56" s="453"/>
      <c r="C56" s="453"/>
      <c r="D56" s="409"/>
      <c r="E56" s="456"/>
      <c r="F56" s="457"/>
    </row>
    <row r="57" spans="1:6" s="405" customFormat="1" x14ac:dyDescent="0.2">
      <c r="A57" s="460"/>
      <c r="B57" s="405" t="s">
        <v>1296</v>
      </c>
      <c r="C57" s="405" t="s">
        <v>668</v>
      </c>
      <c r="D57" s="405" t="s">
        <v>1520</v>
      </c>
      <c r="E57" s="461">
        <f>+E52+E55</f>
        <v>5000</v>
      </c>
      <c r="F57" s="415">
        <f>+F52+F55</f>
        <v>2531.1</v>
      </c>
    </row>
    <row r="58" spans="1:6" s="405" customFormat="1" x14ac:dyDescent="0.2">
      <c r="A58" s="460"/>
      <c r="E58" s="461"/>
      <c r="F58" s="415"/>
    </row>
    <row r="59" spans="1:6" s="428" customFormat="1" x14ac:dyDescent="0.2">
      <c r="A59" s="424"/>
      <c r="B59" s="469"/>
      <c r="C59" s="469"/>
      <c r="D59" s="412"/>
      <c r="E59" s="470"/>
      <c r="F59" s="471"/>
    </row>
    <row r="60" spans="1:6" s="428" customFormat="1" x14ac:dyDescent="0.2">
      <c r="A60" s="454" t="s">
        <v>1519</v>
      </c>
      <c r="B60" s="455" t="s">
        <v>693</v>
      </c>
      <c r="C60" s="462" t="s">
        <v>672</v>
      </c>
      <c r="D60" s="405" t="s">
        <v>1518</v>
      </c>
      <c r="E60" s="456"/>
      <c r="F60" s="457"/>
    </row>
    <row r="61" spans="1:6" s="428" customFormat="1" x14ac:dyDescent="0.2">
      <c r="A61" s="403"/>
      <c r="B61" s="428" t="s">
        <v>1307</v>
      </c>
      <c r="C61" s="453"/>
      <c r="D61" s="409" t="s">
        <v>1306</v>
      </c>
      <c r="E61" s="458">
        <v>99000</v>
      </c>
      <c r="F61" s="459">
        <v>205883.54</v>
      </c>
    </row>
    <row r="62" spans="1:6" s="428" customFormat="1" x14ac:dyDescent="0.2">
      <c r="A62" s="403"/>
      <c r="B62" s="453"/>
      <c r="C62" s="453"/>
      <c r="D62" s="409"/>
      <c r="E62" s="456"/>
      <c r="F62" s="457"/>
    </row>
    <row r="63" spans="1:6" s="428" customFormat="1" x14ac:dyDescent="0.2">
      <c r="A63" s="403"/>
      <c r="B63" s="453"/>
      <c r="C63" s="453"/>
      <c r="D63" s="409"/>
      <c r="E63" s="456"/>
      <c r="F63" s="457"/>
    </row>
    <row r="64" spans="1:6" s="428" customFormat="1" x14ac:dyDescent="0.2">
      <c r="A64" s="403"/>
      <c r="B64" s="428" t="s">
        <v>1320</v>
      </c>
      <c r="C64" s="453"/>
      <c r="D64" s="409" t="s">
        <v>1319</v>
      </c>
      <c r="E64" s="458">
        <v>15000</v>
      </c>
      <c r="F64" s="459">
        <v>160243.57</v>
      </c>
    </row>
    <row r="65" spans="1:6" s="428" customFormat="1" x14ac:dyDescent="0.2">
      <c r="A65" s="403"/>
      <c r="B65" s="453"/>
      <c r="C65" s="453"/>
      <c r="D65" s="409"/>
      <c r="E65" s="456"/>
      <c r="F65" s="457"/>
    </row>
    <row r="66" spans="1:6" s="405" customFormat="1" x14ac:dyDescent="0.2">
      <c r="A66" s="460"/>
      <c r="B66" s="405" t="s">
        <v>1296</v>
      </c>
      <c r="C66" s="405" t="s">
        <v>672</v>
      </c>
      <c r="D66" s="405" t="s">
        <v>1518</v>
      </c>
      <c r="E66" s="461">
        <f>+E61+E64</f>
        <v>114000</v>
      </c>
      <c r="F66" s="415">
        <f>+F61+F64</f>
        <v>366127.11</v>
      </c>
    </row>
    <row r="67" spans="1:6" s="405" customFormat="1" ht="11.25" customHeight="1" x14ac:dyDescent="0.2">
      <c r="A67" s="460"/>
      <c r="E67" s="461"/>
      <c r="F67" s="415"/>
    </row>
    <row r="68" spans="1:6" s="405" customFormat="1" ht="33" hidden="1" customHeight="1" x14ac:dyDescent="0.2">
      <c r="A68" s="460"/>
      <c r="E68" s="461"/>
      <c r="F68" s="415"/>
    </row>
    <row r="69" spans="1:6" s="405" customFormat="1" hidden="1" x14ac:dyDescent="0.2">
      <c r="A69" s="460"/>
      <c r="E69" s="461"/>
      <c r="F69" s="415"/>
    </row>
    <row r="70" spans="1:6" s="428" customFormat="1" hidden="1" x14ac:dyDescent="0.2">
      <c r="A70" s="403"/>
      <c r="B70" s="453"/>
      <c r="C70" s="453"/>
      <c r="D70" s="409"/>
      <c r="E70" s="456"/>
      <c r="F70" s="457"/>
    </row>
    <row r="71" spans="1:6" s="428" customFormat="1" hidden="1" x14ac:dyDescent="0.2">
      <c r="A71" s="454" t="s">
        <v>1517</v>
      </c>
      <c r="B71" s="455" t="s">
        <v>693</v>
      </c>
      <c r="C71" s="462" t="s">
        <v>1366</v>
      </c>
      <c r="D71" s="405" t="s">
        <v>1516</v>
      </c>
      <c r="E71" s="456"/>
      <c r="F71" s="457"/>
    </row>
    <row r="72" spans="1:6" s="428" customFormat="1" hidden="1" x14ac:dyDescent="0.2">
      <c r="A72" s="403"/>
      <c r="B72" s="428" t="s">
        <v>1307</v>
      </c>
      <c r="C72" s="453"/>
      <c r="D72" s="409" t="s">
        <v>1306</v>
      </c>
      <c r="E72" s="458">
        <v>0</v>
      </c>
      <c r="F72" s="459">
        <v>0</v>
      </c>
    </row>
    <row r="73" spans="1:6" s="428" customFormat="1" hidden="1" x14ac:dyDescent="0.2">
      <c r="A73" s="403"/>
      <c r="B73" s="453"/>
      <c r="C73" s="453"/>
      <c r="D73" s="409"/>
      <c r="E73" s="456"/>
      <c r="F73" s="457"/>
    </row>
    <row r="74" spans="1:6" s="428" customFormat="1" hidden="1" x14ac:dyDescent="0.2">
      <c r="A74" s="403"/>
      <c r="B74" s="453"/>
      <c r="C74" s="453"/>
      <c r="D74" s="409"/>
      <c r="E74" s="456"/>
      <c r="F74" s="457"/>
    </row>
    <row r="75" spans="1:6" s="428" customFormat="1" hidden="1" x14ac:dyDescent="0.2">
      <c r="A75" s="403"/>
      <c r="B75" s="428" t="s">
        <v>1320</v>
      </c>
      <c r="C75" s="453"/>
      <c r="D75" s="409" t="s">
        <v>1319</v>
      </c>
      <c r="E75" s="458">
        <v>0</v>
      </c>
      <c r="F75" s="459">
        <v>0</v>
      </c>
    </row>
    <row r="76" spans="1:6" s="428" customFormat="1" hidden="1" x14ac:dyDescent="0.2">
      <c r="A76" s="403"/>
      <c r="B76" s="453"/>
      <c r="C76" s="453"/>
      <c r="D76" s="409"/>
      <c r="E76" s="456"/>
      <c r="F76" s="457"/>
    </row>
    <row r="77" spans="1:6" s="428" customFormat="1" hidden="1" x14ac:dyDescent="0.2">
      <c r="A77" s="403"/>
      <c r="B77" s="453"/>
      <c r="C77" s="453"/>
      <c r="D77" s="409"/>
      <c r="E77" s="456"/>
      <c r="F77" s="457"/>
    </row>
    <row r="78" spans="1:6" s="405" customFormat="1" hidden="1" x14ac:dyDescent="0.2">
      <c r="A78" s="460"/>
      <c r="B78" s="405" t="s">
        <v>1296</v>
      </c>
      <c r="C78" s="405" t="s">
        <v>1366</v>
      </c>
      <c r="D78" s="405" t="s">
        <v>1516</v>
      </c>
      <c r="E78" s="461">
        <f>+E72+E75</f>
        <v>0</v>
      </c>
      <c r="F78" s="415">
        <f>+F72+F75</f>
        <v>0</v>
      </c>
    </row>
    <row r="79" spans="1:6" s="405" customFormat="1" hidden="1" x14ac:dyDescent="0.2">
      <c r="A79" s="460"/>
      <c r="E79" s="461"/>
      <c r="F79" s="415"/>
    </row>
    <row r="80" spans="1:6" s="428" customFormat="1" x14ac:dyDescent="0.2">
      <c r="A80" s="424"/>
      <c r="B80" s="469"/>
      <c r="C80" s="469"/>
      <c r="D80" s="412"/>
      <c r="E80" s="470"/>
      <c r="F80" s="471"/>
    </row>
    <row r="81" spans="1:6" s="428" customFormat="1" x14ac:dyDescent="0.2">
      <c r="A81" s="454" t="s">
        <v>1515</v>
      </c>
      <c r="B81" s="455" t="s">
        <v>693</v>
      </c>
      <c r="C81" s="462" t="s">
        <v>673</v>
      </c>
      <c r="D81" s="405" t="s">
        <v>1514</v>
      </c>
      <c r="E81" s="456"/>
      <c r="F81" s="457"/>
    </row>
    <row r="82" spans="1:6" s="428" customFormat="1" x14ac:dyDescent="0.2">
      <c r="A82" s="403"/>
      <c r="B82" s="428" t="s">
        <v>1307</v>
      </c>
      <c r="C82" s="453"/>
      <c r="D82" s="409" t="s">
        <v>1306</v>
      </c>
      <c r="E82" s="458">
        <v>132500</v>
      </c>
      <c r="F82" s="459">
        <v>233143.27</v>
      </c>
    </row>
    <row r="83" spans="1:6" s="428" customFormat="1" x14ac:dyDescent="0.2">
      <c r="A83" s="403"/>
      <c r="B83" s="453"/>
      <c r="C83" s="453"/>
      <c r="D83" s="409"/>
      <c r="E83" s="456"/>
      <c r="F83" s="457"/>
    </row>
    <row r="84" spans="1:6" s="428" customFormat="1" x14ac:dyDescent="0.2">
      <c r="A84" s="403"/>
      <c r="B84" s="453"/>
      <c r="C84" s="453"/>
      <c r="D84" s="409"/>
      <c r="E84" s="456"/>
      <c r="F84" s="457"/>
    </row>
    <row r="85" spans="1:6" s="428" customFormat="1" x14ac:dyDescent="0.2">
      <c r="A85" s="403"/>
      <c r="B85" s="428" t="s">
        <v>1320</v>
      </c>
      <c r="C85" s="453"/>
      <c r="D85" s="409" t="s">
        <v>1319</v>
      </c>
      <c r="E85" s="458">
        <v>60000</v>
      </c>
      <c r="F85" s="459">
        <v>99511.66</v>
      </c>
    </row>
    <row r="86" spans="1:6" s="428" customFormat="1" x14ac:dyDescent="0.2">
      <c r="A86" s="403"/>
      <c r="B86" s="453"/>
      <c r="C86" s="453"/>
      <c r="D86" s="409"/>
      <c r="E86" s="456"/>
      <c r="F86" s="457"/>
    </row>
    <row r="87" spans="1:6" s="405" customFormat="1" x14ac:dyDescent="0.2">
      <c r="A87" s="460"/>
      <c r="B87" s="405" t="s">
        <v>1296</v>
      </c>
      <c r="C87" s="405" t="s">
        <v>673</v>
      </c>
      <c r="D87" s="405" t="s">
        <v>1514</v>
      </c>
      <c r="E87" s="461">
        <f>+E82+E85</f>
        <v>192500</v>
      </c>
      <c r="F87" s="415">
        <f>+F82+F85</f>
        <v>332654.93</v>
      </c>
    </row>
    <row r="88" spans="1:6" s="405" customFormat="1" x14ac:dyDescent="0.2">
      <c r="A88" s="460"/>
      <c r="E88" s="461"/>
      <c r="F88" s="415"/>
    </row>
    <row r="89" spans="1:6" s="428" customFormat="1" x14ac:dyDescent="0.2">
      <c r="A89" s="454"/>
      <c r="B89" s="455"/>
      <c r="C89" s="462"/>
      <c r="D89" s="405"/>
      <c r="E89" s="456"/>
      <c r="F89" s="457"/>
    </row>
    <row r="90" spans="1:6" s="428" customFormat="1" hidden="1" x14ac:dyDescent="0.2">
      <c r="A90" s="454" t="s">
        <v>1513</v>
      </c>
      <c r="B90" s="455" t="s">
        <v>693</v>
      </c>
      <c r="C90" s="462" t="s">
        <v>669</v>
      </c>
      <c r="D90" s="405" t="s">
        <v>1512</v>
      </c>
      <c r="E90" s="456"/>
      <c r="F90" s="457"/>
    </row>
    <row r="91" spans="1:6" hidden="1" x14ac:dyDescent="0.2">
      <c r="A91" s="403"/>
      <c r="B91" s="428" t="s">
        <v>1307</v>
      </c>
      <c r="C91" s="453"/>
      <c r="D91" s="409" t="s">
        <v>1306</v>
      </c>
      <c r="E91" s="458">
        <v>0</v>
      </c>
      <c r="F91" s="459">
        <v>0</v>
      </c>
    </row>
    <row r="92" spans="1:6" hidden="1" x14ac:dyDescent="0.2">
      <c r="A92" s="403"/>
      <c r="B92" s="428"/>
      <c r="C92" s="453"/>
      <c r="E92" s="456"/>
      <c r="F92" s="457"/>
    </row>
    <row r="93" spans="1:6" hidden="1" x14ac:dyDescent="0.2">
      <c r="A93" s="403"/>
      <c r="B93" s="453"/>
      <c r="C93" s="453"/>
      <c r="E93" s="456"/>
      <c r="F93" s="457"/>
    </row>
    <row r="94" spans="1:6" hidden="1" x14ac:dyDescent="0.2">
      <c r="A94" s="403"/>
      <c r="B94" s="428" t="s">
        <v>1320</v>
      </c>
      <c r="C94" s="453"/>
      <c r="D94" s="409" t="s">
        <v>1319</v>
      </c>
      <c r="E94" s="458">
        <v>0</v>
      </c>
      <c r="F94" s="459">
        <v>0</v>
      </c>
    </row>
    <row r="95" spans="1:6" hidden="1" x14ac:dyDescent="0.2">
      <c r="A95" s="403"/>
      <c r="B95" s="428"/>
      <c r="C95" s="453"/>
      <c r="E95" s="456"/>
      <c r="F95" s="457"/>
    </row>
    <row r="96" spans="1:6" hidden="1" x14ac:dyDescent="0.2">
      <c r="A96" s="403"/>
      <c r="B96" s="453"/>
      <c r="C96" s="453"/>
      <c r="E96" s="456"/>
      <c r="F96" s="457"/>
    </row>
    <row r="97" spans="1:6" s="405" customFormat="1" hidden="1" x14ac:dyDescent="0.2">
      <c r="A97" s="460"/>
      <c r="B97" s="405" t="s">
        <v>1296</v>
      </c>
      <c r="C97" s="405" t="s">
        <v>669</v>
      </c>
      <c r="D97" s="405" t="s">
        <v>1512</v>
      </c>
      <c r="E97" s="461">
        <f>+E91+E94</f>
        <v>0</v>
      </c>
      <c r="F97" s="415">
        <f>+F91+F94</f>
        <v>0</v>
      </c>
    </row>
    <row r="98" spans="1:6" s="405" customFormat="1" hidden="1" x14ac:dyDescent="0.2">
      <c r="A98" s="460"/>
      <c r="E98" s="461"/>
      <c r="F98" s="415"/>
    </row>
    <row r="99" spans="1:6" x14ac:dyDescent="0.2">
      <c r="A99" s="403"/>
      <c r="B99" s="453"/>
      <c r="C99" s="453"/>
      <c r="E99" s="456"/>
      <c r="F99" s="457"/>
    </row>
    <row r="100" spans="1:6" x14ac:dyDescent="0.2">
      <c r="A100" s="454" t="s">
        <v>1511</v>
      </c>
      <c r="B100" s="455" t="s">
        <v>693</v>
      </c>
      <c r="C100" s="462" t="s">
        <v>323</v>
      </c>
      <c r="D100" s="405" t="s">
        <v>1510</v>
      </c>
      <c r="E100" s="456"/>
      <c r="F100" s="457"/>
    </row>
    <row r="101" spans="1:6" x14ac:dyDescent="0.2">
      <c r="A101" s="403"/>
      <c r="B101" s="428" t="s">
        <v>1307</v>
      </c>
      <c r="C101" s="453"/>
      <c r="D101" s="409" t="s">
        <v>1306</v>
      </c>
      <c r="E101" s="458">
        <v>79173.58</v>
      </c>
      <c r="F101" s="459">
        <v>69332.039999999994</v>
      </c>
    </row>
    <row r="102" spans="1:6" x14ac:dyDescent="0.2">
      <c r="A102" s="403"/>
      <c r="B102" s="453"/>
      <c r="C102" s="453"/>
      <c r="E102" s="456"/>
      <c r="F102" s="457"/>
    </row>
    <row r="103" spans="1:6" x14ac:dyDescent="0.2">
      <c r="A103" s="403"/>
      <c r="B103" s="453"/>
      <c r="C103" s="453"/>
      <c r="E103" s="456"/>
      <c r="F103" s="457"/>
    </row>
    <row r="104" spans="1:6" x14ac:dyDescent="0.2">
      <c r="A104" s="403"/>
      <c r="B104" s="428" t="s">
        <v>1320</v>
      </c>
      <c r="C104" s="453"/>
      <c r="D104" s="409" t="s">
        <v>1319</v>
      </c>
      <c r="E104" s="458">
        <v>0</v>
      </c>
      <c r="F104" s="459">
        <v>0</v>
      </c>
    </row>
    <row r="105" spans="1:6" x14ac:dyDescent="0.2">
      <c r="A105" s="403"/>
      <c r="B105" s="453"/>
      <c r="C105" s="453"/>
      <c r="E105" s="456"/>
      <c r="F105" s="457"/>
    </row>
    <row r="106" spans="1:6" s="405" customFormat="1" x14ac:dyDescent="0.2">
      <c r="A106" s="460"/>
      <c r="B106" s="405" t="s">
        <v>1296</v>
      </c>
      <c r="C106" s="405" t="s">
        <v>323</v>
      </c>
      <c r="D106" s="405" t="s">
        <v>1510</v>
      </c>
      <c r="E106" s="461">
        <f>+E101+E104</f>
        <v>79173.58</v>
      </c>
      <c r="F106" s="415">
        <f>+F101+F104</f>
        <v>69332.039999999994</v>
      </c>
    </row>
    <row r="107" spans="1:6" s="405" customFormat="1" x14ac:dyDescent="0.2">
      <c r="A107" s="460"/>
      <c r="E107" s="461"/>
      <c r="F107" s="415"/>
    </row>
    <row r="108" spans="1:6" x14ac:dyDescent="0.2">
      <c r="A108" s="403"/>
      <c r="B108" s="453"/>
      <c r="C108" s="453"/>
      <c r="E108" s="456"/>
      <c r="F108" s="457"/>
    </row>
    <row r="109" spans="1:6" x14ac:dyDescent="0.2">
      <c r="A109" s="454" t="s">
        <v>1509</v>
      </c>
      <c r="B109" s="455" t="s">
        <v>693</v>
      </c>
      <c r="C109" s="462" t="s">
        <v>324</v>
      </c>
      <c r="D109" s="405" t="s">
        <v>1508</v>
      </c>
      <c r="E109" s="456"/>
      <c r="F109" s="457"/>
    </row>
    <row r="110" spans="1:6" x14ac:dyDescent="0.2">
      <c r="A110" s="403"/>
      <c r="B110" s="428" t="s">
        <v>1307</v>
      </c>
      <c r="C110" s="453"/>
      <c r="D110" s="409" t="s">
        <v>1306</v>
      </c>
      <c r="E110" s="458">
        <v>0</v>
      </c>
      <c r="F110" s="459">
        <v>9761.2000000000007</v>
      </c>
    </row>
    <row r="111" spans="1:6" x14ac:dyDescent="0.2">
      <c r="A111" s="403"/>
      <c r="B111" s="453"/>
      <c r="C111" s="453"/>
      <c r="E111" s="456"/>
      <c r="F111" s="457"/>
    </row>
    <row r="112" spans="1:6" x14ac:dyDescent="0.2">
      <c r="A112" s="403"/>
      <c r="B112" s="453"/>
      <c r="C112" s="453"/>
      <c r="E112" s="456"/>
      <c r="F112" s="457"/>
    </row>
    <row r="113" spans="1:6" x14ac:dyDescent="0.2">
      <c r="A113" s="403"/>
      <c r="B113" s="428" t="s">
        <v>1320</v>
      </c>
      <c r="C113" s="453"/>
      <c r="D113" s="409" t="s">
        <v>1319</v>
      </c>
      <c r="E113" s="458">
        <v>0</v>
      </c>
      <c r="F113" s="459">
        <v>0</v>
      </c>
    </row>
    <row r="114" spans="1:6" x14ac:dyDescent="0.2">
      <c r="A114" s="403"/>
      <c r="B114" s="453"/>
      <c r="C114" s="453"/>
      <c r="E114" s="456"/>
      <c r="F114" s="457">
        <v>0</v>
      </c>
    </row>
    <row r="115" spans="1:6" s="405" customFormat="1" x14ac:dyDescent="0.2">
      <c r="A115" s="460"/>
      <c r="B115" s="405" t="s">
        <v>1296</v>
      </c>
      <c r="C115" s="405" t="s">
        <v>324</v>
      </c>
      <c r="D115" s="405" t="s">
        <v>1508</v>
      </c>
      <c r="E115" s="461">
        <f>+E110+E113</f>
        <v>0</v>
      </c>
      <c r="F115" s="415">
        <f>+F110+F113</f>
        <v>9761.2000000000007</v>
      </c>
    </row>
    <row r="116" spans="1:6" s="405" customFormat="1" x14ac:dyDescent="0.2">
      <c r="A116" s="460"/>
      <c r="E116" s="461"/>
      <c r="F116" s="415"/>
    </row>
    <row r="117" spans="1:6" s="405" customFormat="1" ht="28.5" hidden="1" customHeight="1" x14ac:dyDescent="0.2">
      <c r="A117" s="454" t="s">
        <v>1507</v>
      </c>
      <c r="B117" s="455" t="s">
        <v>693</v>
      </c>
      <c r="C117" s="462">
        <v>12</v>
      </c>
      <c r="D117" s="455" t="s">
        <v>1554</v>
      </c>
      <c r="E117" s="461"/>
      <c r="F117" s="415"/>
    </row>
    <row r="118" spans="1:6" s="405" customFormat="1" hidden="1" x14ac:dyDescent="0.2">
      <c r="A118" s="403"/>
      <c r="B118" s="428" t="s">
        <v>1307</v>
      </c>
      <c r="C118" s="453"/>
      <c r="D118" s="409" t="s">
        <v>1306</v>
      </c>
      <c r="E118" s="458">
        <v>0</v>
      </c>
      <c r="F118" s="459">
        <v>0</v>
      </c>
    </row>
    <row r="119" spans="1:6" s="405" customFormat="1" hidden="1" x14ac:dyDescent="0.2">
      <c r="A119" s="403"/>
      <c r="B119" s="453"/>
      <c r="C119" s="453"/>
      <c r="D119" s="409"/>
      <c r="E119" s="456"/>
      <c r="F119" s="457"/>
    </row>
    <row r="120" spans="1:6" s="405" customFormat="1" hidden="1" x14ac:dyDescent="0.2">
      <c r="A120" s="403"/>
      <c r="B120" s="453"/>
      <c r="C120" s="453"/>
      <c r="D120" s="409"/>
      <c r="E120" s="456"/>
      <c r="F120" s="457"/>
    </row>
    <row r="121" spans="1:6" s="405" customFormat="1" hidden="1" x14ac:dyDescent="0.2">
      <c r="A121" s="403"/>
      <c r="B121" s="428" t="s">
        <v>1320</v>
      </c>
      <c r="C121" s="453"/>
      <c r="D121" s="409" t="s">
        <v>1319</v>
      </c>
      <c r="E121" s="458">
        <v>0</v>
      </c>
      <c r="F121" s="459">
        <v>0</v>
      </c>
    </row>
    <row r="122" spans="1:6" s="405" customFormat="1" ht="16.5" hidden="1" customHeight="1" x14ac:dyDescent="0.2">
      <c r="A122" s="403"/>
      <c r="B122" s="453"/>
      <c r="C122" s="453"/>
      <c r="D122" s="409"/>
      <c r="E122" s="456"/>
      <c r="F122" s="457"/>
    </row>
    <row r="123" spans="1:6" s="405" customFormat="1" hidden="1" x14ac:dyDescent="0.2">
      <c r="A123" s="403"/>
      <c r="B123" s="453"/>
      <c r="C123" s="453"/>
      <c r="D123" s="409"/>
      <c r="E123" s="456"/>
      <c r="F123" s="457"/>
    </row>
    <row r="124" spans="1:6" s="405" customFormat="1" ht="25.5" hidden="1" x14ac:dyDescent="0.2">
      <c r="A124" s="460"/>
      <c r="B124" s="405" t="s">
        <v>1296</v>
      </c>
      <c r="C124" s="405">
        <v>12</v>
      </c>
      <c r="D124" s="405" t="s">
        <v>1555</v>
      </c>
      <c r="E124" s="461">
        <f>+E118+E121</f>
        <v>0</v>
      </c>
      <c r="F124" s="415">
        <f>+F118+F121</f>
        <v>0</v>
      </c>
    </row>
    <row r="125" spans="1:6" s="405" customFormat="1" hidden="1" x14ac:dyDescent="0.2">
      <c r="A125" s="460"/>
      <c r="E125" s="461"/>
      <c r="F125" s="415"/>
    </row>
    <row r="126" spans="1:6" s="405" customFormat="1" x14ac:dyDescent="0.2">
      <c r="A126" s="460"/>
      <c r="E126" s="461"/>
      <c r="F126" s="415"/>
    </row>
    <row r="127" spans="1:6" s="467" customFormat="1" x14ac:dyDescent="0.2">
      <c r="A127" s="545"/>
      <c r="B127" s="546"/>
      <c r="C127" s="472"/>
      <c r="D127" s="473"/>
      <c r="E127" s="474"/>
      <c r="F127" s="475"/>
    </row>
    <row r="128" spans="1:6" s="467" customFormat="1" x14ac:dyDescent="0.2">
      <c r="A128" s="541" t="s">
        <v>1504</v>
      </c>
      <c r="B128" s="542"/>
      <c r="C128" s="542"/>
      <c r="D128" s="476" t="s">
        <v>1503</v>
      </c>
      <c r="E128" s="461">
        <f>+E16+E26+E39+E48+E57+E66+E78+E87+E97+E106+E115+E124</f>
        <v>1312413.58</v>
      </c>
      <c r="F128" s="415">
        <f>+F16+F26+F39+F48+F57+F66+F78+F87+F97+F106+F115+F124</f>
        <v>1515280.21</v>
      </c>
    </row>
    <row r="129" spans="1:6" s="467" customFormat="1" x14ac:dyDescent="0.2">
      <c r="A129" s="407"/>
      <c r="B129" s="462"/>
      <c r="C129" s="453"/>
      <c r="D129" s="405"/>
      <c r="E129" s="477"/>
      <c r="F129" s="478"/>
    </row>
    <row r="130" spans="1:6" x14ac:dyDescent="0.2">
      <c r="A130" s="403"/>
      <c r="B130" s="453"/>
      <c r="C130" s="453"/>
      <c r="F130" s="408"/>
    </row>
    <row r="131" spans="1:6" ht="13.5" hidden="1" thickBot="1" x14ac:dyDescent="0.25">
      <c r="A131" s="550" t="s">
        <v>1300</v>
      </c>
      <c r="B131" s="551"/>
      <c r="C131" s="449" t="s">
        <v>670</v>
      </c>
      <c r="D131" s="479" t="s">
        <v>1494</v>
      </c>
      <c r="E131" s="480"/>
      <c r="F131" s="423"/>
    </row>
    <row r="132" spans="1:6" hidden="1" x14ac:dyDescent="0.2">
      <c r="A132" s="403"/>
      <c r="B132" s="453"/>
      <c r="C132" s="453"/>
      <c r="D132" s="405"/>
      <c r="E132" s="461"/>
      <c r="F132" s="415"/>
    </row>
    <row r="133" spans="1:6" hidden="1" x14ac:dyDescent="0.2">
      <c r="A133" s="454" t="s">
        <v>1502</v>
      </c>
      <c r="B133" s="455" t="s">
        <v>693</v>
      </c>
      <c r="C133" s="462" t="s">
        <v>665</v>
      </c>
      <c r="D133" s="405" t="s">
        <v>1501</v>
      </c>
      <c r="E133" s="456"/>
      <c r="F133" s="457"/>
    </row>
    <row r="134" spans="1:6" hidden="1" x14ac:dyDescent="0.2">
      <c r="A134" s="403"/>
      <c r="B134" s="428" t="s">
        <v>1307</v>
      </c>
      <c r="C134" s="453"/>
      <c r="D134" s="409" t="s">
        <v>1306</v>
      </c>
      <c r="E134" s="458">
        <v>0</v>
      </c>
      <c r="F134" s="459">
        <v>0</v>
      </c>
    </row>
    <row r="135" spans="1:6" hidden="1" x14ac:dyDescent="0.2">
      <c r="A135" s="403"/>
      <c r="B135" s="453"/>
      <c r="C135" s="453"/>
      <c r="E135" s="456"/>
      <c r="F135" s="457"/>
    </row>
    <row r="136" spans="1:6" hidden="1" x14ac:dyDescent="0.2">
      <c r="A136" s="403"/>
      <c r="B136" s="453"/>
      <c r="C136" s="453"/>
      <c r="E136" s="456"/>
      <c r="F136" s="457"/>
    </row>
    <row r="137" spans="1:6" hidden="1" x14ac:dyDescent="0.2">
      <c r="A137" s="403"/>
      <c r="B137" s="428" t="s">
        <v>1320</v>
      </c>
      <c r="C137" s="453"/>
      <c r="D137" s="409" t="s">
        <v>1319</v>
      </c>
      <c r="E137" s="458">
        <v>0</v>
      </c>
      <c r="F137" s="459">
        <v>0</v>
      </c>
    </row>
    <row r="138" spans="1:6" hidden="1" x14ac:dyDescent="0.2">
      <c r="A138" s="403"/>
      <c r="B138" s="453"/>
      <c r="C138" s="453"/>
      <c r="E138" s="456"/>
      <c r="F138" s="457"/>
    </row>
    <row r="139" spans="1:6" s="405" customFormat="1" hidden="1" x14ac:dyDescent="0.2">
      <c r="A139" s="460"/>
      <c r="B139" s="405" t="s">
        <v>1296</v>
      </c>
      <c r="C139" s="405" t="s">
        <v>665</v>
      </c>
      <c r="D139" s="405" t="s">
        <v>1501</v>
      </c>
      <c r="E139" s="461">
        <f>+E134+E137</f>
        <v>0</v>
      </c>
      <c r="F139" s="415">
        <f>+F134+F137</f>
        <v>0</v>
      </c>
    </row>
    <row r="140" spans="1:6" s="405" customFormat="1" hidden="1" x14ac:dyDescent="0.2">
      <c r="A140" s="460"/>
      <c r="E140" s="461"/>
      <c r="F140" s="415"/>
    </row>
    <row r="141" spans="1:6" hidden="1" x14ac:dyDescent="0.2">
      <c r="A141" s="403"/>
      <c r="B141" s="453"/>
      <c r="C141" s="453"/>
      <c r="E141" s="456"/>
      <c r="F141" s="457"/>
    </row>
    <row r="142" spans="1:6" hidden="1" x14ac:dyDescent="0.2">
      <c r="A142" s="454" t="s">
        <v>1500</v>
      </c>
      <c r="B142" s="455" t="s">
        <v>693</v>
      </c>
      <c r="C142" s="462" t="s">
        <v>670</v>
      </c>
      <c r="D142" s="405" t="s">
        <v>1499</v>
      </c>
      <c r="E142" s="456"/>
      <c r="F142" s="457"/>
    </row>
    <row r="143" spans="1:6" hidden="1" x14ac:dyDescent="0.2">
      <c r="A143" s="403"/>
      <c r="B143" s="428" t="s">
        <v>1307</v>
      </c>
      <c r="C143" s="453"/>
      <c r="D143" s="409" t="s">
        <v>1306</v>
      </c>
      <c r="E143" s="458" t="s">
        <v>1556</v>
      </c>
      <c r="F143" s="459">
        <v>0</v>
      </c>
    </row>
    <row r="144" spans="1:6" hidden="1" x14ac:dyDescent="0.2">
      <c r="A144" s="403"/>
      <c r="B144" s="453"/>
      <c r="C144" s="453"/>
      <c r="E144" s="456"/>
      <c r="F144" s="457"/>
    </row>
    <row r="145" spans="1:6" hidden="1" x14ac:dyDescent="0.2">
      <c r="A145" s="403"/>
      <c r="B145" s="453"/>
      <c r="C145" s="453"/>
      <c r="E145" s="456"/>
      <c r="F145" s="457"/>
    </row>
    <row r="146" spans="1:6" hidden="1" x14ac:dyDescent="0.2">
      <c r="A146" s="403"/>
      <c r="B146" s="428" t="s">
        <v>1320</v>
      </c>
      <c r="C146" s="453"/>
      <c r="D146" s="409" t="s">
        <v>1319</v>
      </c>
      <c r="E146" s="458" t="s">
        <v>1556</v>
      </c>
      <c r="F146" s="459">
        <v>0</v>
      </c>
    </row>
    <row r="147" spans="1:6" hidden="1" x14ac:dyDescent="0.2">
      <c r="A147" s="403"/>
      <c r="B147" s="453"/>
      <c r="C147" s="453"/>
      <c r="E147" s="456"/>
      <c r="F147" s="457"/>
    </row>
    <row r="148" spans="1:6" s="405" customFormat="1" hidden="1" x14ac:dyDescent="0.2">
      <c r="A148" s="460"/>
      <c r="B148" s="405" t="s">
        <v>1296</v>
      </c>
      <c r="C148" s="405" t="s">
        <v>670</v>
      </c>
      <c r="D148" s="405" t="s">
        <v>1499</v>
      </c>
      <c r="E148" s="461">
        <f>+E143+E146</f>
        <v>0</v>
      </c>
      <c r="F148" s="415">
        <f>+F143+F146</f>
        <v>0</v>
      </c>
    </row>
    <row r="149" spans="1:6" s="405" customFormat="1" hidden="1" x14ac:dyDescent="0.2">
      <c r="A149" s="460"/>
      <c r="E149" s="461"/>
      <c r="F149" s="415"/>
    </row>
    <row r="150" spans="1:6" s="405" customFormat="1" hidden="1" x14ac:dyDescent="0.2">
      <c r="A150" s="460"/>
      <c r="E150" s="461"/>
      <c r="F150" s="415"/>
    </row>
    <row r="151" spans="1:6" s="405" customFormat="1" hidden="1" x14ac:dyDescent="0.2">
      <c r="A151" s="454" t="s">
        <v>1498</v>
      </c>
      <c r="B151" s="455" t="s">
        <v>693</v>
      </c>
      <c r="C151" s="462" t="s">
        <v>671</v>
      </c>
      <c r="D151" s="547" t="s">
        <v>1557</v>
      </c>
      <c r="E151" s="547"/>
      <c r="F151" s="415"/>
    </row>
    <row r="152" spans="1:6" s="405" customFormat="1" hidden="1" x14ac:dyDescent="0.2">
      <c r="A152" s="403"/>
      <c r="B152" s="428" t="s">
        <v>1307</v>
      </c>
      <c r="C152" s="453"/>
      <c r="D152" s="409" t="s">
        <v>1306</v>
      </c>
      <c r="E152" s="458" t="s">
        <v>1556</v>
      </c>
      <c r="F152" s="459">
        <v>0</v>
      </c>
    </row>
    <row r="153" spans="1:6" s="405" customFormat="1" hidden="1" x14ac:dyDescent="0.2">
      <c r="A153" s="403"/>
      <c r="B153" s="453"/>
      <c r="C153" s="453"/>
      <c r="D153" s="409"/>
      <c r="E153" s="456"/>
      <c r="F153" s="457"/>
    </row>
    <row r="154" spans="1:6" s="405" customFormat="1" hidden="1" x14ac:dyDescent="0.2">
      <c r="A154" s="403"/>
      <c r="B154" s="453"/>
      <c r="C154" s="453"/>
      <c r="D154" s="409"/>
      <c r="E154" s="456"/>
      <c r="F154" s="457"/>
    </row>
    <row r="155" spans="1:6" s="405" customFormat="1" hidden="1" x14ac:dyDescent="0.2">
      <c r="A155" s="403"/>
      <c r="B155" s="428" t="s">
        <v>1320</v>
      </c>
      <c r="C155" s="453"/>
      <c r="D155" s="409" t="s">
        <v>1319</v>
      </c>
      <c r="E155" s="458" t="s">
        <v>1556</v>
      </c>
      <c r="F155" s="459">
        <v>0</v>
      </c>
    </row>
    <row r="156" spans="1:6" s="405" customFormat="1" hidden="1" x14ac:dyDescent="0.2">
      <c r="A156" s="403"/>
      <c r="B156" s="453"/>
      <c r="C156" s="453"/>
      <c r="D156" s="409"/>
      <c r="E156" s="456"/>
      <c r="F156" s="457"/>
    </row>
    <row r="157" spans="1:6" s="405" customFormat="1" hidden="1" x14ac:dyDescent="0.2">
      <c r="A157" s="403"/>
      <c r="B157" s="453"/>
      <c r="C157" s="453"/>
      <c r="D157" s="409"/>
      <c r="E157" s="456"/>
      <c r="F157" s="457"/>
    </row>
    <row r="158" spans="1:6" s="405" customFormat="1" hidden="1" x14ac:dyDescent="0.2">
      <c r="A158" s="460"/>
      <c r="B158" s="405" t="s">
        <v>1296</v>
      </c>
      <c r="C158" s="462" t="s">
        <v>671</v>
      </c>
      <c r="D158" s="405" t="s">
        <v>1496</v>
      </c>
      <c r="E158" s="461">
        <f>+E152+E155</f>
        <v>0</v>
      </c>
      <c r="F158" s="415">
        <f>+F152+F155</f>
        <v>0</v>
      </c>
    </row>
    <row r="159" spans="1:6" s="405" customFormat="1" hidden="1" x14ac:dyDescent="0.2">
      <c r="A159" s="460"/>
      <c r="E159" s="461"/>
      <c r="F159" s="415"/>
    </row>
    <row r="160" spans="1:6" s="405" customFormat="1" hidden="1" x14ac:dyDescent="0.2">
      <c r="A160" s="460"/>
      <c r="E160" s="461"/>
      <c r="F160" s="415"/>
    </row>
    <row r="161" spans="1:6" s="467" customFormat="1" hidden="1" x14ac:dyDescent="0.2">
      <c r="A161" s="548"/>
      <c r="B161" s="549"/>
      <c r="C161" s="472"/>
      <c r="D161" s="473"/>
      <c r="E161" s="474"/>
      <c r="F161" s="475"/>
    </row>
    <row r="162" spans="1:6" s="467" customFormat="1" hidden="1" x14ac:dyDescent="0.2">
      <c r="A162" s="541" t="s">
        <v>1495</v>
      </c>
      <c r="B162" s="542"/>
      <c r="C162" s="542"/>
      <c r="D162" s="476" t="s">
        <v>1494</v>
      </c>
      <c r="E162" s="461">
        <f>E139+E148+E158</f>
        <v>0</v>
      </c>
      <c r="F162" s="415">
        <f>F139+F148+F158</f>
        <v>0</v>
      </c>
    </row>
    <row r="163" spans="1:6" s="467" customFormat="1" hidden="1" x14ac:dyDescent="0.2">
      <c r="A163" s="481"/>
      <c r="B163" s="482"/>
      <c r="C163" s="482"/>
      <c r="D163" s="476"/>
      <c r="E163" s="477"/>
      <c r="F163" s="478"/>
    </row>
    <row r="164" spans="1:6" hidden="1" x14ac:dyDescent="0.2">
      <c r="A164" s="403"/>
      <c r="B164" s="453"/>
      <c r="C164" s="453"/>
      <c r="F164" s="408"/>
    </row>
    <row r="165" spans="1:6" ht="13.5" hidden="1" thickBot="1" x14ac:dyDescent="0.25">
      <c r="A165" s="550" t="s">
        <v>1300</v>
      </c>
      <c r="B165" s="551"/>
      <c r="C165" s="449" t="s">
        <v>671</v>
      </c>
      <c r="D165" s="483" t="s">
        <v>1485</v>
      </c>
      <c r="E165" s="484"/>
      <c r="F165" s="485"/>
    </row>
    <row r="166" spans="1:6" hidden="1" x14ac:dyDescent="0.2">
      <c r="A166" s="403"/>
      <c r="B166" s="453"/>
      <c r="C166" s="453"/>
      <c r="D166" s="405"/>
      <c r="E166" s="461"/>
      <c r="F166" s="415"/>
    </row>
    <row r="167" spans="1:6" hidden="1" x14ac:dyDescent="0.2">
      <c r="A167" s="454" t="s">
        <v>1493</v>
      </c>
      <c r="B167" s="455" t="s">
        <v>693</v>
      </c>
      <c r="C167" s="462" t="s">
        <v>665</v>
      </c>
      <c r="D167" s="405" t="s">
        <v>1492</v>
      </c>
      <c r="F167" s="408"/>
    </row>
    <row r="168" spans="1:6" hidden="1" x14ac:dyDescent="0.2">
      <c r="A168" s="403"/>
      <c r="B168" s="428" t="s">
        <v>1307</v>
      </c>
      <c r="C168" s="453"/>
      <c r="D168" s="409" t="s">
        <v>1306</v>
      </c>
      <c r="E168" s="458" t="s">
        <v>1556</v>
      </c>
      <c r="F168" s="459">
        <v>0</v>
      </c>
    </row>
    <row r="169" spans="1:6" hidden="1" x14ac:dyDescent="0.2">
      <c r="A169" s="403"/>
      <c r="B169" s="453"/>
      <c r="C169" s="453"/>
      <c r="E169" s="456"/>
      <c r="F169" s="457"/>
    </row>
    <row r="170" spans="1:6" hidden="1" x14ac:dyDescent="0.2">
      <c r="A170" s="403"/>
      <c r="B170" s="453"/>
      <c r="C170" s="453"/>
      <c r="F170" s="408"/>
    </row>
    <row r="171" spans="1:6" hidden="1" x14ac:dyDescent="0.2">
      <c r="A171" s="403"/>
      <c r="B171" s="428" t="s">
        <v>1320</v>
      </c>
      <c r="C171" s="453"/>
      <c r="D171" s="409" t="s">
        <v>1319</v>
      </c>
      <c r="E171" s="458" t="s">
        <v>1556</v>
      </c>
      <c r="F171" s="459">
        <v>0</v>
      </c>
    </row>
    <row r="172" spans="1:6" hidden="1" x14ac:dyDescent="0.2">
      <c r="A172" s="403"/>
      <c r="B172" s="453"/>
      <c r="C172" s="453"/>
      <c r="E172" s="456"/>
      <c r="F172" s="457"/>
    </row>
    <row r="173" spans="1:6" hidden="1" x14ac:dyDescent="0.2">
      <c r="A173" s="403"/>
      <c r="B173" s="453"/>
      <c r="C173" s="453"/>
      <c r="F173" s="408"/>
    </row>
    <row r="174" spans="1:6" hidden="1" x14ac:dyDescent="0.2">
      <c r="A174" s="403"/>
      <c r="B174" s="428" t="s">
        <v>1327</v>
      </c>
      <c r="C174" s="453"/>
      <c r="D174" s="409" t="s">
        <v>1326</v>
      </c>
      <c r="E174" s="458" t="s">
        <v>1556</v>
      </c>
      <c r="F174" s="459">
        <v>0</v>
      </c>
    </row>
    <row r="175" spans="1:6" s="405" customFormat="1" hidden="1" x14ac:dyDescent="0.2">
      <c r="A175" s="460"/>
      <c r="B175" s="405" t="s">
        <v>1296</v>
      </c>
      <c r="C175" s="405" t="s">
        <v>665</v>
      </c>
      <c r="D175" s="405" t="s">
        <v>1492</v>
      </c>
      <c r="E175" s="461">
        <f>+E168+E171+E174</f>
        <v>0</v>
      </c>
      <c r="F175" s="415">
        <f>+F168+F171+F174</f>
        <v>0</v>
      </c>
    </row>
    <row r="176" spans="1:6" hidden="1" x14ac:dyDescent="0.2">
      <c r="A176" s="403"/>
      <c r="B176" s="453"/>
      <c r="C176" s="453"/>
      <c r="F176" s="408"/>
    </row>
    <row r="177" spans="1:6" hidden="1" x14ac:dyDescent="0.2">
      <c r="A177" s="454" t="s">
        <v>1491</v>
      </c>
      <c r="B177" s="455" t="s">
        <v>693</v>
      </c>
      <c r="C177" s="462" t="s">
        <v>1452</v>
      </c>
      <c r="D177" s="405" t="s">
        <v>1490</v>
      </c>
      <c r="F177" s="408"/>
    </row>
    <row r="178" spans="1:6" hidden="1" x14ac:dyDescent="0.2">
      <c r="A178" s="403"/>
      <c r="B178" s="428" t="s">
        <v>1307</v>
      </c>
      <c r="C178" s="453"/>
      <c r="D178" s="409" t="s">
        <v>1306</v>
      </c>
      <c r="E178" s="458" t="s">
        <v>1556</v>
      </c>
      <c r="F178" s="459">
        <v>0</v>
      </c>
    </row>
    <row r="179" spans="1:6" hidden="1" x14ac:dyDescent="0.2">
      <c r="A179" s="424"/>
      <c r="B179" s="469"/>
      <c r="C179" s="469"/>
      <c r="D179" s="412"/>
      <c r="E179" s="470"/>
      <c r="F179" s="471"/>
    </row>
    <row r="180" spans="1:6" hidden="1" x14ac:dyDescent="0.2">
      <c r="A180" s="403"/>
      <c r="B180" s="453"/>
      <c r="C180" s="453"/>
      <c r="F180" s="408"/>
    </row>
    <row r="181" spans="1:6" hidden="1" x14ac:dyDescent="0.2">
      <c r="A181" s="403"/>
      <c r="B181" s="428" t="s">
        <v>1320</v>
      </c>
      <c r="C181" s="453"/>
      <c r="D181" s="409" t="s">
        <v>1319</v>
      </c>
      <c r="E181" s="458" t="s">
        <v>1556</v>
      </c>
      <c r="F181" s="459">
        <v>0</v>
      </c>
    </row>
    <row r="182" spans="1:6" hidden="1" x14ac:dyDescent="0.2">
      <c r="A182" s="403"/>
      <c r="B182" s="453"/>
      <c r="C182" s="453"/>
      <c r="E182" s="456"/>
      <c r="F182" s="457"/>
    </row>
    <row r="183" spans="1:6" hidden="1" x14ac:dyDescent="0.2">
      <c r="A183" s="403"/>
      <c r="B183" s="453"/>
      <c r="C183" s="453"/>
      <c r="F183" s="408"/>
    </row>
    <row r="184" spans="1:6" hidden="1" x14ac:dyDescent="0.2">
      <c r="A184" s="403"/>
      <c r="B184" s="428" t="s">
        <v>1327</v>
      </c>
      <c r="C184" s="453"/>
      <c r="D184" s="409" t="s">
        <v>1326</v>
      </c>
      <c r="E184" s="458" t="s">
        <v>1556</v>
      </c>
      <c r="F184" s="459">
        <v>0</v>
      </c>
    </row>
    <row r="185" spans="1:6" hidden="1" x14ac:dyDescent="0.2">
      <c r="A185" s="403"/>
      <c r="B185" s="453"/>
      <c r="C185" s="453"/>
      <c r="E185" s="456"/>
      <c r="F185" s="457"/>
    </row>
    <row r="186" spans="1:6" s="405" customFormat="1" hidden="1" x14ac:dyDescent="0.2">
      <c r="A186" s="460"/>
      <c r="B186" s="405" t="s">
        <v>1296</v>
      </c>
      <c r="C186" s="462" t="s">
        <v>1452</v>
      </c>
      <c r="D186" s="405" t="s">
        <v>1490</v>
      </c>
      <c r="E186" s="461">
        <f>+E178+E181+E184</f>
        <v>0</v>
      </c>
      <c r="F186" s="415">
        <f>+F178+F181+F184</f>
        <v>0</v>
      </c>
    </row>
    <row r="187" spans="1:6" s="405" customFormat="1" hidden="1" x14ac:dyDescent="0.2">
      <c r="A187" s="460"/>
      <c r="E187" s="461"/>
      <c r="F187" s="415"/>
    </row>
    <row r="188" spans="1:6" s="405" customFormat="1" hidden="1" x14ac:dyDescent="0.2">
      <c r="A188" s="460"/>
      <c r="E188" s="461"/>
      <c r="F188" s="415"/>
    </row>
    <row r="189" spans="1:6" hidden="1" x14ac:dyDescent="0.2">
      <c r="A189" s="460"/>
      <c r="B189" s="405"/>
      <c r="C189" s="405"/>
      <c r="D189" s="405"/>
      <c r="E189" s="461"/>
      <c r="F189" s="415"/>
    </row>
    <row r="190" spans="1:6" hidden="1" x14ac:dyDescent="0.2">
      <c r="A190" s="460"/>
      <c r="B190" s="405"/>
      <c r="C190" s="405"/>
      <c r="D190" s="405"/>
      <c r="E190" s="461"/>
      <c r="F190" s="415"/>
    </row>
    <row r="191" spans="1:6" hidden="1" x14ac:dyDescent="0.2">
      <c r="A191" s="454" t="s">
        <v>1489</v>
      </c>
      <c r="B191" s="455" t="s">
        <v>693</v>
      </c>
      <c r="C191" s="462" t="s">
        <v>671</v>
      </c>
      <c r="D191" s="547" t="s">
        <v>1558</v>
      </c>
      <c r="E191" s="547"/>
      <c r="F191" s="457"/>
    </row>
    <row r="192" spans="1:6" hidden="1" x14ac:dyDescent="0.2">
      <c r="A192" s="403"/>
      <c r="B192" s="428" t="s">
        <v>1307</v>
      </c>
      <c r="C192" s="453"/>
      <c r="D192" s="409" t="s">
        <v>1306</v>
      </c>
      <c r="E192" s="458" t="s">
        <v>1556</v>
      </c>
      <c r="F192" s="459">
        <v>0</v>
      </c>
    </row>
    <row r="193" spans="1:6" hidden="1" x14ac:dyDescent="0.2">
      <c r="A193" s="403"/>
      <c r="B193" s="428"/>
      <c r="C193" s="453"/>
      <c r="E193" s="458"/>
      <c r="F193" s="459"/>
    </row>
    <row r="194" spans="1:6" hidden="1" x14ac:dyDescent="0.2">
      <c r="A194" s="403"/>
      <c r="B194" s="453"/>
      <c r="C194" s="453"/>
      <c r="F194" s="408"/>
    </row>
    <row r="195" spans="1:6" hidden="1" x14ac:dyDescent="0.2">
      <c r="A195" s="403"/>
      <c r="B195" s="428" t="s">
        <v>1320</v>
      </c>
      <c r="C195" s="453"/>
      <c r="D195" s="409" t="s">
        <v>1319</v>
      </c>
      <c r="E195" s="458" t="s">
        <v>1556</v>
      </c>
      <c r="F195" s="459">
        <v>0</v>
      </c>
    </row>
    <row r="196" spans="1:6" hidden="1" x14ac:dyDescent="0.2">
      <c r="A196" s="403"/>
      <c r="B196" s="453"/>
      <c r="C196" s="453"/>
      <c r="E196" s="456"/>
      <c r="F196" s="457"/>
    </row>
    <row r="197" spans="1:6" hidden="1" x14ac:dyDescent="0.2">
      <c r="A197" s="403"/>
      <c r="B197" s="453"/>
      <c r="C197" s="453"/>
      <c r="F197" s="408"/>
    </row>
    <row r="198" spans="1:6" hidden="1" x14ac:dyDescent="0.2">
      <c r="A198" s="403"/>
      <c r="B198" s="428" t="s">
        <v>1327</v>
      </c>
      <c r="C198" s="453"/>
      <c r="D198" s="409" t="s">
        <v>1326</v>
      </c>
      <c r="E198" s="458" t="s">
        <v>1556</v>
      </c>
      <c r="F198" s="459">
        <v>0</v>
      </c>
    </row>
    <row r="199" spans="1:6" hidden="1" x14ac:dyDescent="0.2">
      <c r="A199" s="403"/>
      <c r="B199" s="453"/>
      <c r="C199" s="453"/>
      <c r="E199" s="456"/>
      <c r="F199" s="457"/>
    </row>
    <row r="200" spans="1:6" s="405" customFormat="1" hidden="1" x14ac:dyDescent="0.2">
      <c r="A200" s="460"/>
      <c r="E200" s="461"/>
      <c r="F200" s="415"/>
    </row>
    <row r="201" spans="1:6" s="405" customFormat="1" ht="25.5" hidden="1" x14ac:dyDescent="0.2">
      <c r="A201" s="460"/>
      <c r="B201" s="405" t="s">
        <v>1296</v>
      </c>
      <c r="C201" s="462" t="s">
        <v>671</v>
      </c>
      <c r="D201" s="405" t="s">
        <v>1487</v>
      </c>
      <c r="E201" s="461">
        <f>+E192+E195+E198</f>
        <v>0</v>
      </c>
      <c r="F201" s="415">
        <f>+F192+F195+F198</f>
        <v>0</v>
      </c>
    </row>
    <row r="202" spans="1:6" s="405" customFormat="1" hidden="1" x14ac:dyDescent="0.2">
      <c r="A202" s="460"/>
      <c r="E202" s="461"/>
      <c r="F202" s="415"/>
    </row>
    <row r="203" spans="1:6" hidden="1" x14ac:dyDescent="0.2">
      <c r="A203" s="460"/>
      <c r="B203" s="405"/>
      <c r="C203" s="405"/>
      <c r="D203" s="405"/>
      <c r="E203" s="461"/>
      <c r="F203" s="415"/>
    </row>
    <row r="204" spans="1:6" hidden="1" x14ac:dyDescent="0.2">
      <c r="A204" s="548"/>
      <c r="B204" s="549"/>
      <c r="C204" s="472"/>
      <c r="D204" s="473"/>
      <c r="E204" s="474"/>
      <c r="F204" s="475"/>
    </row>
    <row r="205" spans="1:6" hidden="1" x14ac:dyDescent="0.2">
      <c r="A205" s="541" t="s">
        <v>1486</v>
      </c>
      <c r="B205" s="542"/>
      <c r="C205" s="542"/>
      <c r="D205" s="476" t="s">
        <v>1485</v>
      </c>
      <c r="E205" s="461">
        <f>+E201+E186+E175</f>
        <v>0</v>
      </c>
      <c r="F205" s="415">
        <f>+F201+F186+F175</f>
        <v>0</v>
      </c>
    </row>
    <row r="206" spans="1:6" hidden="1" x14ac:dyDescent="0.2">
      <c r="A206" s="481"/>
      <c r="B206" s="482"/>
      <c r="C206" s="482"/>
      <c r="D206" s="476"/>
      <c r="E206" s="477"/>
      <c r="F206" s="478"/>
    </row>
    <row r="207" spans="1:6" hidden="1" x14ac:dyDescent="0.2">
      <c r="A207" s="460"/>
      <c r="B207" s="405"/>
      <c r="C207" s="405"/>
      <c r="D207" s="405"/>
      <c r="E207" s="461"/>
      <c r="F207" s="415"/>
    </row>
    <row r="208" spans="1:6" hidden="1" x14ac:dyDescent="0.2">
      <c r="A208" s="403"/>
      <c r="B208" s="453"/>
      <c r="C208" s="453"/>
      <c r="F208" s="408"/>
    </row>
    <row r="209" spans="1:6" ht="13.5" hidden="1" thickBot="1" x14ac:dyDescent="0.25">
      <c r="A209" s="550" t="s">
        <v>1300</v>
      </c>
      <c r="B209" s="551"/>
      <c r="C209" s="449" t="s">
        <v>1347</v>
      </c>
      <c r="D209" s="483" t="s">
        <v>1464</v>
      </c>
      <c r="E209" s="480"/>
      <c r="F209" s="423"/>
    </row>
    <row r="210" spans="1:6" ht="13.5" hidden="1" thickTop="1" x14ac:dyDescent="0.2">
      <c r="A210" s="439"/>
      <c r="B210" s="453"/>
      <c r="C210" s="453"/>
      <c r="D210" s="405"/>
      <c r="E210" s="461"/>
      <c r="F210" s="415"/>
    </row>
    <row r="211" spans="1:6" hidden="1" x14ac:dyDescent="0.2">
      <c r="A211" s="454" t="s">
        <v>1484</v>
      </c>
      <c r="B211" s="455" t="s">
        <v>693</v>
      </c>
      <c r="C211" s="462" t="s">
        <v>665</v>
      </c>
      <c r="D211" s="405" t="s">
        <v>1483</v>
      </c>
      <c r="F211" s="408"/>
    </row>
    <row r="212" spans="1:6" hidden="1" x14ac:dyDescent="0.2">
      <c r="A212" s="403"/>
      <c r="B212" s="428" t="s">
        <v>1307</v>
      </c>
      <c r="C212" s="453"/>
      <c r="D212" s="409" t="s">
        <v>1306</v>
      </c>
      <c r="E212" s="458" t="s">
        <v>1556</v>
      </c>
      <c r="F212" s="459">
        <v>0</v>
      </c>
    </row>
    <row r="213" spans="1:6" hidden="1" x14ac:dyDescent="0.2">
      <c r="A213" s="403"/>
      <c r="B213" s="453"/>
      <c r="C213" s="453"/>
      <c r="E213" s="456"/>
      <c r="F213" s="457"/>
    </row>
    <row r="214" spans="1:6" s="405" customFormat="1" hidden="1" x14ac:dyDescent="0.2">
      <c r="A214" s="403"/>
      <c r="B214" s="453"/>
      <c r="C214" s="453"/>
      <c r="D214" s="409"/>
      <c r="E214" s="402"/>
      <c r="F214" s="408"/>
    </row>
    <row r="215" spans="1:6" s="405" customFormat="1" hidden="1" x14ac:dyDescent="0.2">
      <c r="A215" s="403"/>
      <c r="B215" s="428" t="s">
        <v>1320</v>
      </c>
      <c r="C215" s="453"/>
      <c r="D215" s="409" t="s">
        <v>1319</v>
      </c>
      <c r="E215" s="458" t="s">
        <v>1556</v>
      </c>
      <c r="F215" s="459">
        <v>0</v>
      </c>
    </row>
    <row r="216" spans="1:6" s="405" customFormat="1" hidden="1" x14ac:dyDescent="0.2">
      <c r="A216" s="403"/>
      <c r="B216" s="453"/>
      <c r="C216" s="453"/>
      <c r="D216" s="409"/>
      <c r="E216" s="456"/>
      <c r="F216" s="457"/>
    </row>
    <row r="217" spans="1:6" s="405" customFormat="1" hidden="1" x14ac:dyDescent="0.2">
      <c r="A217" s="403"/>
      <c r="B217" s="453"/>
      <c r="C217" s="453"/>
      <c r="D217" s="409"/>
      <c r="E217" s="402"/>
      <c r="F217" s="408"/>
    </row>
    <row r="218" spans="1:6" s="405" customFormat="1" hidden="1" x14ac:dyDescent="0.2">
      <c r="A218" s="403"/>
      <c r="B218" s="428" t="s">
        <v>1327</v>
      </c>
      <c r="C218" s="453"/>
      <c r="D218" s="409" t="s">
        <v>1326</v>
      </c>
      <c r="E218" s="458" t="s">
        <v>1556</v>
      </c>
      <c r="F218" s="459">
        <v>0</v>
      </c>
    </row>
    <row r="219" spans="1:6" s="405" customFormat="1" hidden="1" x14ac:dyDescent="0.2">
      <c r="A219" s="403"/>
      <c r="B219" s="453"/>
      <c r="C219" s="453"/>
      <c r="D219" s="409"/>
      <c r="E219" s="456"/>
      <c r="F219" s="457"/>
    </row>
    <row r="220" spans="1:6" s="405" customFormat="1" hidden="1" x14ac:dyDescent="0.2">
      <c r="A220" s="460"/>
      <c r="B220" s="405" t="s">
        <v>1296</v>
      </c>
      <c r="C220" s="453" t="s">
        <v>665</v>
      </c>
      <c r="D220" s="405" t="s">
        <v>1483</v>
      </c>
      <c r="E220" s="461">
        <f>+E212+E215+E218</f>
        <v>0</v>
      </c>
      <c r="F220" s="415">
        <f>+F212+F215+F218</f>
        <v>0</v>
      </c>
    </row>
    <row r="221" spans="1:6" s="405" customFormat="1" hidden="1" x14ac:dyDescent="0.2">
      <c r="A221" s="460"/>
      <c r="E221" s="461"/>
      <c r="F221" s="415"/>
    </row>
    <row r="222" spans="1:6" s="405" customFormat="1" ht="26.25" hidden="1" customHeight="1" x14ac:dyDescent="0.2">
      <c r="A222" s="454" t="s">
        <v>1482</v>
      </c>
      <c r="B222" s="455" t="s">
        <v>693</v>
      </c>
      <c r="C222" s="462" t="s">
        <v>670</v>
      </c>
      <c r="D222" s="405" t="s">
        <v>1481</v>
      </c>
      <c r="E222" s="402"/>
      <c r="F222" s="408"/>
    </row>
    <row r="223" spans="1:6" s="405" customFormat="1" hidden="1" x14ac:dyDescent="0.2">
      <c r="A223" s="403"/>
      <c r="B223" s="428" t="s">
        <v>1307</v>
      </c>
      <c r="C223" s="453"/>
      <c r="D223" s="409" t="s">
        <v>1306</v>
      </c>
      <c r="E223" s="458" t="s">
        <v>1556</v>
      </c>
      <c r="F223" s="459">
        <v>0</v>
      </c>
    </row>
    <row r="224" spans="1:6" hidden="1" x14ac:dyDescent="0.2">
      <c r="A224" s="403"/>
      <c r="B224" s="453"/>
      <c r="C224" s="453"/>
      <c r="E224" s="456"/>
      <c r="F224" s="457"/>
    </row>
    <row r="225" spans="1:6" s="467" customFormat="1" hidden="1" x14ac:dyDescent="0.2">
      <c r="A225" s="403"/>
      <c r="B225" s="453"/>
      <c r="C225" s="453"/>
      <c r="D225" s="409"/>
      <c r="E225" s="402"/>
      <c r="F225" s="408"/>
    </row>
    <row r="226" spans="1:6" s="467" customFormat="1" hidden="1" x14ac:dyDescent="0.2">
      <c r="A226" s="403"/>
      <c r="B226" s="428" t="s">
        <v>1320</v>
      </c>
      <c r="C226" s="453"/>
      <c r="D226" s="409" t="s">
        <v>1319</v>
      </c>
      <c r="E226" s="458" t="s">
        <v>1556</v>
      </c>
      <c r="F226" s="459">
        <v>0</v>
      </c>
    </row>
    <row r="227" spans="1:6" s="467" customFormat="1" hidden="1" x14ac:dyDescent="0.2">
      <c r="A227" s="403"/>
      <c r="B227" s="453"/>
      <c r="C227" s="453"/>
      <c r="D227" s="409"/>
      <c r="E227" s="456"/>
      <c r="F227" s="457"/>
    </row>
    <row r="228" spans="1:6" s="467" customFormat="1" hidden="1" x14ac:dyDescent="0.2">
      <c r="A228" s="424"/>
      <c r="B228" s="469"/>
      <c r="C228" s="469"/>
      <c r="D228" s="412"/>
      <c r="E228" s="486"/>
      <c r="F228" s="413"/>
    </row>
    <row r="229" spans="1:6" s="467" customFormat="1" hidden="1" x14ac:dyDescent="0.2">
      <c r="A229" s="403"/>
      <c r="B229" s="428" t="s">
        <v>1327</v>
      </c>
      <c r="C229" s="453"/>
      <c r="D229" s="409" t="s">
        <v>1326</v>
      </c>
      <c r="E229" s="458" t="s">
        <v>1556</v>
      </c>
      <c r="F229" s="459">
        <v>0</v>
      </c>
    </row>
    <row r="230" spans="1:6" s="467" customFormat="1" hidden="1" x14ac:dyDescent="0.2">
      <c r="A230" s="403"/>
      <c r="B230" s="453"/>
      <c r="C230" s="453"/>
      <c r="D230" s="409"/>
      <c r="E230" s="456"/>
      <c r="F230" s="457"/>
    </row>
    <row r="231" spans="1:6" s="467" customFormat="1" hidden="1" x14ac:dyDescent="0.2">
      <c r="A231" s="403"/>
      <c r="B231" s="453"/>
      <c r="C231" s="453"/>
      <c r="D231" s="409"/>
      <c r="E231" s="456"/>
      <c r="F231" s="457"/>
    </row>
    <row r="232" spans="1:6" s="467" customFormat="1" hidden="1" x14ac:dyDescent="0.2">
      <c r="A232" s="460"/>
      <c r="B232" s="405" t="s">
        <v>1296</v>
      </c>
      <c r="C232" s="462" t="s">
        <v>670</v>
      </c>
      <c r="D232" s="487" t="s">
        <v>1481</v>
      </c>
      <c r="E232" s="461">
        <f>+E223+E226+E229</f>
        <v>0</v>
      </c>
      <c r="F232" s="415">
        <f>+F223+F226+F229</f>
        <v>0</v>
      </c>
    </row>
    <row r="233" spans="1:6" hidden="1" x14ac:dyDescent="0.2">
      <c r="A233" s="460"/>
      <c r="B233" s="405"/>
      <c r="C233" s="405"/>
      <c r="D233" s="405"/>
      <c r="E233" s="461"/>
      <c r="F233" s="415"/>
    </row>
    <row r="234" spans="1:6" hidden="1" x14ac:dyDescent="0.2">
      <c r="A234" s="403"/>
      <c r="B234" s="453"/>
      <c r="C234" s="453"/>
      <c r="F234" s="408"/>
    </row>
    <row r="235" spans="1:6" ht="25.5" hidden="1" x14ac:dyDescent="0.2">
      <c r="A235" s="454" t="s">
        <v>1480</v>
      </c>
      <c r="B235" s="455" t="s">
        <v>693</v>
      </c>
      <c r="C235" s="462" t="s">
        <v>671</v>
      </c>
      <c r="D235" s="405" t="s">
        <v>1559</v>
      </c>
      <c r="F235" s="408"/>
    </row>
    <row r="236" spans="1:6" hidden="1" x14ac:dyDescent="0.2">
      <c r="A236" s="403"/>
      <c r="B236" s="428" t="s">
        <v>1307</v>
      </c>
      <c r="C236" s="453"/>
      <c r="D236" s="409" t="s">
        <v>1306</v>
      </c>
      <c r="E236" s="458" t="s">
        <v>1556</v>
      </c>
      <c r="F236" s="459">
        <v>0</v>
      </c>
    </row>
    <row r="237" spans="1:6" hidden="1" x14ac:dyDescent="0.2">
      <c r="A237" s="403"/>
      <c r="B237" s="453"/>
      <c r="C237" s="453"/>
      <c r="E237" s="456"/>
      <c r="F237" s="457"/>
    </row>
    <row r="238" spans="1:6" hidden="1" x14ac:dyDescent="0.2">
      <c r="A238" s="403"/>
      <c r="B238" s="453"/>
      <c r="C238" s="453"/>
      <c r="F238" s="408"/>
    </row>
    <row r="239" spans="1:6" hidden="1" x14ac:dyDescent="0.2">
      <c r="A239" s="403"/>
      <c r="B239" s="428" t="s">
        <v>1320</v>
      </c>
      <c r="C239" s="453"/>
      <c r="D239" s="409" t="s">
        <v>1319</v>
      </c>
      <c r="E239" s="458" t="s">
        <v>1556</v>
      </c>
      <c r="F239" s="459">
        <v>0</v>
      </c>
    </row>
    <row r="240" spans="1:6" hidden="1" x14ac:dyDescent="0.2">
      <c r="A240" s="403"/>
      <c r="B240" s="453"/>
      <c r="C240" s="453"/>
      <c r="E240" s="456"/>
      <c r="F240" s="457"/>
    </row>
    <row r="241" spans="1:6" hidden="1" x14ac:dyDescent="0.2">
      <c r="A241" s="403"/>
      <c r="B241" s="453"/>
      <c r="C241" s="453"/>
      <c r="F241" s="408"/>
    </row>
    <row r="242" spans="1:6" hidden="1" x14ac:dyDescent="0.2">
      <c r="A242" s="403"/>
      <c r="B242" s="428" t="s">
        <v>1327</v>
      </c>
      <c r="C242" s="453"/>
      <c r="D242" s="409" t="s">
        <v>1326</v>
      </c>
      <c r="E242" s="458" t="s">
        <v>1556</v>
      </c>
      <c r="F242" s="459">
        <v>0</v>
      </c>
    </row>
    <row r="243" spans="1:6" hidden="1" x14ac:dyDescent="0.2">
      <c r="A243" s="403"/>
      <c r="B243" s="453"/>
      <c r="C243" s="453"/>
      <c r="E243" s="456"/>
      <c r="F243" s="457"/>
    </row>
    <row r="244" spans="1:6" s="405" customFormat="1" hidden="1" x14ac:dyDescent="0.2">
      <c r="A244" s="403"/>
      <c r="B244" s="453"/>
      <c r="C244" s="453"/>
      <c r="D244" s="409"/>
      <c r="E244" s="456"/>
      <c r="F244" s="457"/>
    </row>
    <row r="245" spans="1:6" s="405" customFormat="1" ht="25.5" hidden="1" x14ac:dyDescent="0.2">
      <c r="A245" s="460"/>
      <c r="B245" s="405" t="s">
        <v>1296</v>
      </c>
      <c r="C245" s="462" t="s">
        <v>671</v>
      </c>
      <c r="D245" s="405" t="s">
        <v>1559</v>
      </c>
      <c r="E245" s="461">
        <f>+E236+E239+E242</f>
        <v>0</v>
      </c>
      <c r="F245" s="415">
        <f>+F236+F239+F242</f>
        <v>0</v>
      </c>
    </row>
    <row r="246" spans="1:6" s="405" customFormat="1" hidden="1" x14ac:dyDescent="0.2">
      <c r="A246" s="460"/>
      <c r="E246" s="461"/>
      <c r="F246" s="415"/>
    </row>
    <row r="247" spans="1:6" hidden="1" x14ac:dyDescent="0.2">
      <c r="A247" s="460"/>
      <c r="B247" s="405"/>
      <c r="C247" s="405"/>
      <c r="D247" s="405"/>
      <c r="E247" s="461"/>
      <c r="F247" s="415"/>
    </row>
    <row r="248" spans="1:6" hidden="1" x14ac:dyDescent="0.2">
      <c r="A248" s="454" t="s">
        <v>1478</v>
      </c>
      <c r="B248" s="455" t="s">
        <v>693</v>
      </c>
      <c r="C248" s="462" t="s">
        <v>1347</v>
      </c>
      <c r="D248" s="405" t="s">
        <v>1477</v>
      </c>
      <c r="F248" s="408"/>
    </row>
    <row r="249" spans="1:6" hidden="1" x14ac:dyDescent="0.2">
      <c r="A249" s="403"/>
      <c r="B249" s="428" t="s">
        <v>1307</v>
      </c>
      <c r="C249" s="453"/>
      <c r="D249" s="409" t="s">
        <v>1306</v>
      </c>
      <c r="E249" s="458" t="s">
        <v>1556</v>
      </c>
      <c r="F249" s="459">
        <v>0</v>
      </c>
    </row>
    <row r="250" spans="1:6" hidden="1" x14ac:dyDescent="0.2">
      <c r="A250" s="403"/>
      <c r="B250" s="453"/>
      <c r="C250" s="453"/>
      <c r="E250" s="456"/>
      <c r="F250" s="457"/>
    </row>
    <row r="251" spans="1:6" hidden="1" x14ac:dyDescent="0.2">
      <c r="A251" s="403"/>
      <c r="B251" s="453"/>
      <c r="C251" s="453"/>
      <c r="F251" s="408"/>
    </row>
    <row r="252" spans="1:6" hidden="1" x14ac:dyDescent="0.2">
      <c r="A252" s="403"/>
      <c r="B252" s="428" t="s">
        <v>1320</v>
      </c>
      <c r="C252" s="453"/>
      <c r="D252" s="409" t="s">
        <v>1319</v>
      </c>
      <c r="E252" s="458" t="s">
        <v>1556</v>
      </c>
      <c r="F252" s="459">
        <v>0</v>
      </c>
    </row>
    <row r="253" spans="1:6" hidden="1" x14ac:dyDescent="0.2">
      <c r="A253" s="403"/>
      <c r="B253" s="453"/>
      <c r="C253" s="453"/>
      <c r="E253" s="456"/>
      <c r="F253" s="457"/>
    </row>
    <row r="254" spans="1:6" hidden="1" x14ac:dyDescent="0.2">
      <c r="A254" s="403"/>
      <c r="B254" s="453"/>
      <c r="C254" s="453"/>
      <c r="F254" s="408"/>
    </row>
    <row r="255" spans="1:6" hidden="1" x14ac:dyDescent="0.2">
      <c r="A255" s="403"/>
      <c r="B255" s="428" t="s">
        <v>1327</v>
      </c>
      <c r="C255" s="453"/>
      <c r="D255" s="409" t="s">
        <v>1326</v>
      </c>
      <c r="E255" s="458" t="s">
        <v>1556</v>
      </c>
      <c r="F255" s="459">
        <v>0</v>
      </c>
    </row>
    <row r="256" spans="1:6" hidden="1" x14ac:dyDescent="0.2">
      <c r="A256" s="403"/>
      <c r="B256" s="453"/>
      <c r="C256" s="453"/>
      <c r="E256" s="456"/>
      <c r="F256" s="457"/>
    </row>
    <row r="257" spans="1:6" hidden="1" x14ac:dyDescent="0.2">
      <c r="A257" s="460"/>
      <c r="B257" s="405" t="s">
        <v>1296</v>
      </c>
      <c r="C257" s="462" t="s">
        <v>1347</v>
      </c>
      <c r="D257" s="405" t="s">
        <v>1477</v>
      </c>
      <c r="E257" s="461">
        <f>+E249+E252+E255</f>
        <v>0</v>
      </c>
      <c r="F257" s="415">
        <f>+F249+F252+F255</f>
        <v>0</v>
      </c>
    </row>
    <row r="258" spans="1:6" hidden="1" x14ac:dyDescent="0.2">
      <c r="A258" s="460"/>
      <c r="B258" s="405"/>
      <c r="C258" s="405"/>
      <c r="D258" s="405"/>
      <c r="E258" s="461"/>
      <c r="F258" s="415"/>
    </row>
    <row r="259" spans="1:6" hidden="1" x14ac:dyDescent="0.2">
      <c r="A259" s="403"/>
      <c r="B259" s="453"/>
      <c r="C259" s="453"/>
      <c r="E259" s="456"/>
      <c r="F259" s="457"/>
    </row>
    <row r="260" spans="1:6" hidden="1" x14ac:dyDescent="0.2">
      <c r="A260" s="454" t="s">
        <v>1476</v>
      </c>
      <c r="B260" s="455" t="s">
        <v>693</v>
      </c>
      <c r="C260" s="462" t="s">
        <v>1475</v>
      </c>
      <c r="D260" s="405" t="s">
        <v>1474</v>
      </c>
      <c r="F260" s="408"/>
    </row>
    <row r="261" spans="1:6" hidden="1" x14ac:dyDescent="0.2">
      <c r="A261" s="403"/>
      <c r="B261" s="428" t="s">
        <v>1307</v>
      </c>
      <c r="C261" s="453"/>
      <c r="D261" s="409" t="s">
        <v>1306</v>
      </c>
      <c r="E261" s="458">
        <v>0</v>
      </c>
      <c r="F261" s="459">
        <v>0</v>
      </c>
    </row>
    <row r="262" spans="1:6" hidden="1" x14ac:dyDescent="0.2">
      <c r="A262" s="403"/>
      <c r="B262" s="453"/>
      <c r="C262" s="453"/>
      <c r="E262" s="456"/>
      <c r="F262" s="457"/>
    </row>
    <row r="263" spans="1:6" hidden="1" x14ac:dyDescent="0.2">
      <c r="A263" s="403"/>
      <c r="B263" s="453"/>
      <c r="C263" s="453"/>
      <c r="F263" s="408"/>
    </row>
    <row r="264" spans="1:6" hidden="1" x14ac:dyDescent="0.2">
      <c r="A264" s="403"/>
      <c r="B264" s="428" t="s">
        <v>1320</v>
      </c>
      <c r="C264" s="453"/>
      <c r="D264" s="409" t="s">
        <v>1319</v>
      </c>
      <c r="E264" s="458" t="s">
        <v>1556</v>
      </c>
      <c r="F264" s="459">
        <v>0</v>
      </c>
    </row>
    <row r="265" spans="1:6" hidden="1" x14ac:dyDescent="0.2">
      <c r="A265" s="403"/>
      <c r="B265" s="453"/>
      <c r="C265" s="453"/>
      <c r="E265" s="456"/>
      <c r="F265" s="457"/>
    </row>
    <row r="266" spans="1:6" hidden="1" x14ac:dyDescent="0.2">
      <c r="A266" s="403"/>
      <c r="B266" s="453"/>
      <c r="C266" s="453"/>
      <c r="F266" s="408"/>
    </row>
    <row r="267" spans="1:6" hidden="1" x14ac:dyDescent="0.2">
      <c r="A267" s="403"/>
      <c r="B267" s="428" t="s">
        <v>1327</v>
      </c>
      <c r="C267" s="453"/>
      <c r="D267" s="409" t="s">
        <v>1326</v>
      </c>
      <c r="E267" s="458" t="s">
        <v>1556</v>
      </c>
      <c r="F267" s="459">
        <v>0</v>
      </c>
    </row>
    <row r="268" spans="1:6" hidden="1" x14ac:dyDescent="0.2">
      <c r="A268" s="403"/>
      <c r="B268" s="453"/>
      <c r="C268" s="453"/>
      <c r="E268" s="456"/>
      <c r="F268" s="457"/>
    </row>
    <row r="269" spans="1:6" s="405" customFormat="1" hidden="1" x14ac:dyDescent="0.2">
      <c r="A269" s="403"/>
      <c r="B269" s="405" t="s">
        <v>1296</v>
      </c>
      <c r="C269" s="462" t="s">
        <v>1475</v>
      </c>
      <c r="D269" s="405" t="s">
        <v>1474</v>
      </c>
      <c r="E269" s="461">
        <f>+E261+E264+E267</f>
        <v>0</v>
      </c>
      <c r="F269" s="415">
        <f>+F261+F264+F267</f>
        <v>0</v>
      </c>
    </row>
    <row r="270" spans="1:6" s="405" customFormat="1" hidden="1" x14ac:dyDescent="0.2">
      <c r="A270" s="488"/>
      <c r="B270" s="409"/>
      <c r="C270" s="409"/>
      <c r="D270" s="409"/>
      <c r="E270" s="402"/>
      <c r="F270" s="408"/>
    </row>
    <row r="271" spans="1:6" hidden="1" x14ac:dyDescent="0.2">
      <c r="A271" s="403"/>
      <c r="B271" s="409"/>
      <c r="C271" s="409"/>
      <c r="F271" s="408"/>
    </row>
    <row r="272" spans="1:6" hidden="1" x14ac:dyDescent="0.2">
      <c r="A272" s="454" t="s">
        <v>1473</v>
      </c>
      <c r="B272" s="455" t="s">
        <v>693</v>
      </c>
      <c r="C272" s="462" t="s">
        <v>1472</v>
      </c>
      <c r="D272" s="405" t="s">
        <v>1471</v>
      </c>
      <c r="F272" s="408"/>
    </row>
    <row r="273" spans="1:6" s="428" customFormat="1" hidden="1" x14ac:dyDescent="0.2">
      <c r="A273" s="403"/>
      <c r="B273" s="428" t="s">
        <v>1307</v>
      </c>
      <c r="C273" s="453"/>
      <c r="D273" s="409" t="s">
        <v>1306</v>
      </c>
      <c r="E273" s="458" t="s">
        <v>1556</v>
      </c>
      <c r="F273" s="459">
        <v>0</v>
      </c>
    </row>
    <row r="274" spans="1:6" s="428" customFormat="1" hidden="1" x14ac:dyDescent="0.2">
      <c r="A274" s="403"/>
      <c r="B274" s="453"/>
      <c r="C274" s="453"/>
      <c r="D274" s="409"/>
      <c r="E274" s="456"/>
      <c r="F274" s="457"/>
    </row>
    <row r="275" spans="1:6" s="428" customFormat="1" hidden="1" x14ac:dyDescent="0.2">
      <c r="A275" s="403"/>
      <c r="B275" s="428" t="s">
        <v>1320</v>
      </c>
      <c r="C275" s="453"/>
      <c r="D275" s="409" t="s">
        <v>1319</v>
      </c>
      <c r="E275" s="458" t="s">
        <v>1556</v>
      </c>
      <c r="F275" s="459">
        <v>0</v>
      </c>
    </row>
    <row r="276" spans="1:6" s="428" customFormat="1" hidden="1" x14ac:dyDescent="0.2">
      <c r="A276" s="403"/>
      <c r="B276" s="453"/>
      <c r="C276" s="453"/>
      <c r="D276" s="409"/>
      <c r="E276" s="456"/>
      <c r="F276" s="457"/>
    </row>
    <row r="277" spans="1:6" s="428" customFormat="1" hidden="1" x14ac:dyDescent="0.2">
      <c r="A277" s="424"/>
      <c r="B277" s="469"/>
      <c r="C277" s="469"/>
      <c r="D277" s="412"/>
      <c r="E277" s="486"/>
      <c r="F277" s="413"/>
    </row>
    <row r="278" spans="1:6" hidden="1" x14ac:dyDescent="0.2">
      <c r="A278" s="403"/>
      <c r="B278" s="428" t="s">
        <v>1327</v>
      </c>
      <c r="C278" s="453"/>
      <c r="D278" s="409" t="s">
        <v>1326</v>
      </c>
      <c r="E278" s="458" t="s">
        <v>1556</v>
      </c>
      <c r="F278" s="459">
        <v>0</v>
      </c>
    </row>
    <row r="279" spans="1:6" hidden="1" x14ac:dyDescent="0.2">
      <c r="A279" s="403"/>
      <c r="B279" s="453"/>
      <c r="C279" s="453"/>
      <c r="E279" s="456"/>
      <c r="F279" s="457"/>
    </row>
    <row r="280" spans="1:6" s="405" customFormat="1" hidden="1" x14ac:dyDescent="0.2">
      <c r="A280" s="460"/>
      <c r="B280" s="405" t="s">
        <v>1296</v>
      </c>
      <c r="C280" s="462" t="s">
        <v>1472</v>
      </c>
      <c r="D280" s="405" t="s">
        <v>1471</v>
      </c>
      <c r="E280" s="461">
        <f>+E273+E275+E278</f>
        <v>0</v>
      </c>
      <c r="F280" s="415">
        <f>+F273+F275+F278</f>
        <v>0</v>
      </c>
    </row>
    <row r="281" spans="1:6" s="405" customFormat="1" hidden="1" x14ac:dyDescent="0.2">
      <c r="A281" s="460"/>
      <c r="E281" s="461"/>
      <c r="F281" s="415"/>
    </row>
    <row r="282" spans="1:6" s="428" customFormat="1" hidden="1" x14ac:dyDescent="0.2">
      <c r="A282" s="460"/>
      <c r="B282" s="405"/>
      <c r="C282" s="405"/>
      <c r="D282" s="405"/>
      <c r="E282" s="461"/>
      <c r="F282" s="415"/>
    </row>
    <row r="283" spans="1:6" s="428" customFormat="1" hidden="1" x14ac:dyDescent="0.2">
      <c r="A283" s="454" t="s">
        <v>1470</v>
      </c>
      <c r="B283" s="455" t="s">
        <v>693</v>
      </c>
      <c r="C283" s="462" t="s">
        <v>1382</v>
      </c>
      <c r="D283" s="405" t="s">
        <v>1469</v>
      </c>
      <c r="E283" s="456"/>
      <c r="F283" s="457"/>
    </row>
    <row r="284" spans="1:6" s="428" customFormat="1" hidden="1" x14ac:dyDescent="0.2">
      <c r="A284" s="403"/>
      <c r="B284" s="428" t="s">
        <v>1307</v>
      </c>
      <c r="C284" s="453"/>
      <c r="D284" s="409" t="s">
        <v>1306</v>
      </c>
      <c r="E284" s="458" t="s">
        <v>1556</v>
      </c>
      <c r="F284" s="459">
        <v>0</v>
      </c>
    </row>
    <row r="285" spans="1:6" s="428" customFormat="1" hidden="1" x14ac:dyDescent="0.2">
      <c r="A285" s="403"/>
      <c r="B285" s="453"/>
      <c r="C285" s="453"/>
      <c r="D285" s="409"/>
      <c r="E285" s="456"/>
      <c r="F285" s="457"/>
    </row>
    <row r="286" spans="1:6" s="428" customFormat="1" hidden="1" x14ac:dyDescent="0.2">
      <c r="A286" s="403"/>
      <c r="B286" s="453"/>
      <c r="C286" s="453"/>
      <c r="D286" s="409"/>
      <c r="E286" s="456"/>
      <c r="F286" s="457"/>
    </row>
    <row r="287" spans="1:6" s="428" customFormat="1" hidden="1" x14ac:dyDescent="0.2">
      <c r="A287" s="403"/>
      <c r="B287" s="428" t="s">
        <v>1320</v>
      </c>
      <c r="C287" s="453"/>
      <c r="D287" s="409" t="s">
        <v>1319</v>
      </c>
      <c r="E287" s="458" t="s">
        <v>1556</v>
      </c>
      <c r="F287" s="459">
        <v>0</v>
      </c>
    </row>
    <row r="288" spans="1:6" s="428" customFormat="1" hidden="1" x14ac:dyDescent="0.2">
      <c r="A288" s="403"/>
      <c r="B288" s="453"/>
      <c r="C288" s="453"/>
      <c r="D288" s="409"/>
      <c r="E288" s="456"/>
      <c r="F288" s="457"/>
    </row>
    <row r="289" spans="1:6" hidden="1" x14ac:dyDescent="0.2">
      <c r="A289" s="403"/>
      <c r="B289" s="453"/>
      <c r="C289" s="453"/>
      <c r="F289" s="408"/>
    </row>
    <row r="290" spans="1:6" hidden="1" x14ac:dyDescent="0.2">
      <c r="A290" s="403"/>
      <c r="B290" s="428" t="s">
        <v>1327</v>
      </c>
      <c r="C290" s="453"/>
      <c r="D290" s="409" t="s">
        <v>1326</v>
      </c>
      <c r="E290" s="458" t="s">
        <v>1556</v>
      </c>
      <c r="F290" s="459">
        <v>0</v>
      </c>
    </row>
    <row r="291" spans="1:6" hidden="1" x14ac:dyDescent="0.2">
      <c r="A291" s="403"/>
      <c r="B291" s="453"/>
      <c r="C291" s="453"/>
      <c r="E291" s="456"/>
      <c r="F291" s="457"/>
    </row>
    <row r="292" spans="1:6" s="405" customFormat="1" hidden="1" x14ac:dyDescent="0.2">
      <c r="A292" s="460"/>
      <c r="B292" s="405" t="s">
        <v>1296</v>
      </c>
      <c r="C292" s="462" t="s">
        <v>1382</v>
      </c>
      <c r="D292" s="405" t="s">
        <v>1469</v>
      </c>
      <c r="E292" s="461">
        <f>+E284+E287+E290</f>
        <v>0</v>
      </c>
      <c r="F292" s="415">
        <f>+F284+F287+F290</f>
        <v>0</v>
      </c>
    </row>
    <row r="293" spans="1:6" s="405" customFormat="1" hidden="1" x14ac:dyDescent="0.2">
      <c r="A293" s="460"/>
      <c r="E293" s="461"/>
      <c r="F293" s="415"/>
    </row>
    <row r="294" spans="1:6" s="428" customFormat="1" hidden="1" x14ac:dyDescent="0.2">
      <c r="A294" s="403"/>
      <c r="B294" s="453"/>
      <c r="C294" s="453"/>
      <c r="D294" s="405"/>
      <c r="E294" s="456"/>
      <c r="F294" s="457"/>
    </row>
    <row r="295" spans="1:6" s="428" customFormat="1" hidden="1" x14ac:dyDescent="0.2">
      <c r="A295" s="454" t="s">
        <v>1468</v>
      </c>
      <c r="B295" s="455" t="s">
        <v>693</v>
      </c>
      <c r="C295" s="462" t="s">
        <v>673</v>
      </c>
      <c r="D295" s="547" t="s">
        <v>1560</v>
      </c>
      <c r="E295" s="547"/>
      <c r="F295" s="408"/>
    </row>
    <row r="296" spans="1:6" s="428" customFormat="1" hidden="1" x14ac:dyDescent="0.2">
      <c r="A296" s="403"/>
      <c r="B296" s="428" t="s">
        <v>1307</v>
      </c>
      <c r="C296" s="453"/>
      <c r="D296" s="409" t="s">
        <v>1306</v>
      </c>
      <c r="E296" s="458" t="s">
        <v>1556</v>
      </c>
      <c r="F296" s="459">
        <v>0</v>
      </c>
    </row>
    <row r="297" spans="1:6" s="428" customFormat="1" hidden="1" x14ac:dyDescent="0.2">
      <c r="A297" s="403"/>
      <c r="B297" s="453"/>
      <c r="C297" s="453"/>
      <c r="D297" s="409"/>
      <c r="E297" s="456"/>
      <c r="F297" s="457"/>
    </row>
    <row r="298" spans="1:6" s="428" customFormat="1" hidden="1" x14ac:dyDescent="0.2">
      <c r="A298" s="403"/>
      <c r="B298" s="453"/>
      <c r="C298" s="453"/>
      <c r="D298" s="409"/>
      <c r="E298" s="456"/>
      <c r="F298" s="457"/>
    </row>
    <row r="299" spans="1:6" s="428" customFormat="1" hidden="1" x14ac:dyDescent="0.2">
      <c r="A299" s="403"/>
      <c r="B299" s="428" t="s">
        <v>1320</v>
      </c>
      <c r="C299" s="453"/>
      <c r="D299" s="409" t="s">
        <v>1319</v>
      </c>
      <c r="E299" s="458" t="s">
        <v>1556</v>
      </c>
      <c r="F299" s="459">
        <v>0</v>
      </c>
    </row>
    <row r="300" spans="1:6" s="428" customFormat="1" hidden="1" x14ac:dyDescent="0.2">
      <c r="A300" s="403"/>
      <c r="B300" s="453"/>
      <c r="C300" s="453"/>
      <c r="D300" s="409"/>
      <c r="E300" s="456"/>
      <c r="F300" s="457"/>
    </row>
    <row r="301" spans="1:6" s="428" customFormat="1" hidden="1" x14ac:dyDescent="0.2">
      <c r="A301" s="403"/>
      <c r="B301" s="453"/>
      <c r="C301" s="453"/>
      <c r="D301" s="409"/>
      <c r="E301" s="456"/>
      <c r="F301" s="457"/>
    </row>
    <row r="302" spans="1:6" s="428" customFormat="1" hidden="1" x14ac:dyDescent="0.2">
      <c r="A302" s="403"/>
      <c r="B302" s="428" t="s">
        <v>1327</v>
      </c>
      <c r="C302" s="453"/>
      <c r="D302" s="409" t="s">
        <v>1326</v>
      </c>
      <c r="E302" s="458" t="s">
        <v>1556</v>
      </c>
      <c r="F302" s="459">
        <v>0</v>
      </c>
    </row>
    <row r="303" spans="1:6" s="428" customFormat="1" hidden="1" x14ac:dyDescent="0.2">
      <c r="A303" s="403"/>
      <c r="B303" s="453"/>
      <c r="C303" s="453"/>
      <c r="D303" s="409"/>
      <c r="E303" s="456"/>
      <c r="F303" s="457"/>
    </row>
    <row r="304" spans="1:6" s="428" customFormat="1" hidden="1" x14ac:dyDescent="0.2">
      <c r="A304" s="403"/>
      <c r="B304" s="453"/>
      <c r="C304" s="453"/>
      <c r="D304" s="409"/>
      <c r="E304" s="456"/>
      <c r="F304" s="457"/>
    </row>
    <row r="305" spans="1:6" s="428" customFormat="1" ht="25.5" hidden="1" x14ac:dyDescent="0.2">
      <c r="A305" s="460"/>
      <c r="B305" s="405" t="s">
        <v>1296</v>
      </c>
      <c r="C305" s="462" t="s">
        <v>673</v>
      </c>
      <c r="D305" s="405" t="s">
        <v>1466</v>
      </c>
      <c r="E305" s="461">
        <f>+E296+E299+E302</f>
        <v>0</v>
      </c>
      <c r="F305" s="415">
        <f>+F296+F299+F302</f>
        <v>0</v>
      </c>
    </row>
    <row r="306" spans="1:6" s="428" customFormat="1" hidden="1" x14ac:dyDescent="0.2">
      <c r="A306" s="460"/>
      <c r="B306" s="405"/>
      <c r="C306" s="405"/>
      <c r="D306" s="405"/>
      <c r="E306" s="461"/>
      <c r="F306" s="415"/>
    </row>
    <row r="307" spans="1:6" s="428" customFormat="1" hidden="1" x14ac:dyDescent="0.2">
      <c r="A307" s="548"/>
      <c r="B307" s="549"/>
      <c r="C307" s="472"/>
      <c r="D307" s="473"/>
      <c r="E307" s="489"/>
      <c r="F307" s="433"/>
    </row>
    <row r="308" spans="1:6" s="428" customFormat="1" hidden="1" x14ac:dyDescent="0.2">
      <c r="A308" s="541" t="s">
        <v>1465</v>
      </c>
      <c r="B308" s="542"/>
      <c r="C308" s="542"/>
      <c r="D308" s="476" t="s">
        <v>1464</v>
      </c>
      <c r="E308" s="461">
        <f>+E305+E292+E280+E257+E245+E232+E220+E269</f>
        <v>0</v>
      </c>
      <c r="F308" s="415">
        <f>+F305+F292+F280+F257+F245+F232+F220+F269</f>
        <v>0</v>
      </c>
    </row>
    <row r="309" spans="1:6" s="428" customFormat="1" hidden="1" x14ac:dyDescent="0.2">
      <c r="A309" s="481"/>
      <c r="B309" s="482"/>
      <c r="C309" s="482"/>
      <c r="D309" s="476"/>
      <c r="E309" s="477"/>
      <c r="F309" s="478"/>
    </row>
    <row r="310" spans="1:6" s="428" customFormat="1" hidden="1" x14ac:dyDescent="0.2">
      <c r="A310" s="407"/>
      <c r="B310" s="462"/>
      <c r="C310" s="453"/>
      <c r="D310" s="405"/>
      <c r="E310" s="477"/>
      <c r="F310" s="478"/>
    </row>
    <row r="311" spans="1:6" s="428" customFormat="1" x14ac:dyDescent="0.2">
      <c r="A311" s="403"/>
      <c r="B311" s="453"/>
      <c r="C311" s="453"/>
      <c r="D311" s="405"/>
      <c r="E311" s="461"/>
      <c r="F311" s="415"/>
    </row>
    <row r="312" spans="1:6" s="428" customFormat="1" ht="13.5" thickBot="1" x14ac:dyDescent="0.25">
      <c r="A312" s="550" t="s">
        <v>1300</v>
      </c>
      <c r="B312" s="551"/>
      <c r="C312" s="449" t="s">
        <v>668</v>
      </c>
      <c r="D312" s="483" t="s">
        <v>1456</v>
      </c>
      <c r="E312" s="484"/>
      <c r="F312" s="485"/>
    </row>
    <row r="313" spans="1:6" s="428" customFormat="1" ht="13.5" thickTop="1" x14ac:dyDescent="0.2">
      <c r="A313" s="403"/>
      <c r="B313" s="453"/>
      <c r="C313" s="453"/>
      <c r="D313" s="405"/>
      <c r="E313" s="461"/>
      <c r="F313" s="415"/>
    </row>
    <row r="314" spans="1:6" x14ac:dyDescent="0.2">
      <c r="A314" s="454" t="s">
        <v>1463</v>
      </c>
      <c r="B314" s="455" t="s">
        <v>693</v>
      </c>
      <c r="C314" s="462" t="s">
        <v>665</v>
      </c>
      <c r="D314" s="405" t="s">
        <v>1462</v>
      </c>
      <c r="E314" s="456"/>
      <c r="F314" s="457"/>
    </row>
    <row r="315" spans="1:6" ht="24.75" customHeight="1" x14ac:dyDescent="0.2">
      <c r="A315" s="403"/>
      <c r="B315" s="428" t="s">
        <v>1307</v>
      </c>
      <c r="C315" s="453"/>
      <c r="D315" s="409" t="s">
        <v>1306</v>
      </c>
      <c r="E315" s="458">
        <v>0</v>
      </c>
      <c r="F315" s="459">
        <v>0</v>
      </c>
    </row>
    <row r="316" spans="1:6" x14ac:dyDescent="0.2">
      <c r="A316" s="403"/>
      <c r="B316" s="453"/>
      <c r="C316" s="453"/>
      <c r="E316" s="456"/>
      <c r="F316" s="457"/>
    </row>
    <row r="317" spans="1:6" s="405" customFormat="1" hidden="1" x14ac:dyDescent="0.2">
      <c r="A317" s="403"/>
      <c r="B317" s="453"/>
      <c r="C317" s="453"/>
      <c r="D317" s="409"/>
      <c r="E317" s="456"/>
      <c r="F317" s="457"/>
    </row>
    <row r="318" spans="1:6" s="405" customFormat="1" x14ac:dyDescent="0.2">
      <c r="A318" s="403"/>
      <c r="B318" s="428" t="s">
        <v>1320</v>
      </c>
      <c r="C318" s="453"/>
      <c r="D318" s="409" t="s">
        <v>1319</v>
      </c>
      <c r="E318" s="458">
        <v>0</v>
      </c>
      <c r="F318" s="459">
        <v>2735.24</v>
      </c>
    </row>
    <row r="319" spans="1:6" s="405" customFormat="1" x14ac:dyDescent="0.2">
      <c r="A319" s="403"/>
      <c r="B319" s="453"/>
      <c r="C319" s="453"/>
      <c r="D319" s="409"/>
      <c r="E319" s="456"/>
      <c r="F319" s="457"/>
    </row>
    <row r="320" spans="1:6" s="428" customFormat="1" ht="2.25" customHeight="1" x14ac:dyDescent="0.2">
      <c r="A320" s="403"/>
      <c r="B320" s="453"/>
      <c r="C320" s="453"/>
      <c r="D320" s="409"/>
      <c r="E320" s="456"/>
      <c r="F320" s="457"/>
    </row>
    <row r="321" spans="1:6" s="428" customFormat="1" x14ac:dyDescent="0.2">
      <c r="A321" s="403"/>
      <c r="B321" s="428" t="s">
        <v>1327</v>
      </c>
      <c r="C321" s="453"/>
      <c r="D321" s="409" t="s">
        <v>1326</v>
      </c>
      <c r="E321" s="458">
        <v>0</v>
      </c>
      <c r="F321" s="459">
        <v>0</v>
      </c>
    </row>
    <row r="322" spans="1:6" s="428" customFormat="1" x14ac:dyDescent="0.2">
      <c r="A322" s="403"/>
      <c r="B322" s="453"/>
      <c r="C322" s="453"/>
      <c r="D322" s="409"/>
      <c r="E322" s="456"/>
      <c r="F322" s="457"/>
    </row>
    <row r="323" spans="1:6" s="428" customFormat="1" x14ac:dyDescent="0.2">
      <c r="A323" s="403"/>
      <c r="B323" s="467" t="s">
        <v>1296</v>
      </c>
      <c r="C323" s="462" t="s">
        <v>665</v>
      </c>
      <c r="D323" s="405" t="s">
        <v>1462</v>
      </c>
      <c r="E323" s="490">
        <f>+E315+E318+E321</f>
        <v>0</v>
      </c>
      <c r="F323" s="491">
        <f>+F315+F318+F321</f>
        <v>2735.24</v>
      </c>
    </row>
    <row r="324" spans="1:6" s="428" customFormat="1" x14ac:dyDescent="0.2">
      <c r="A324" s="403"/>
      <c r="B324" s="453"/>
      <c r="C324" s="453"/>
      <c r="D324" s="409"/>
      <c r="E324" s="456"/>
      <c r="F324" s="457"/>
    </row>
    <row r="325" spans="1:6" x14ac:dyDescent="0.2">
      <c r="A325" s="454" t="s">
        <v>1461</v>
      </c>
      <c r="B325" s="455" t="s">
        <v>693</v>
      </c>
      <c r="C325" s="462" t="s">
        <v>670</v>
      </c>
      <c r="D325" s="405" t="s">
        <v>1460</v>
      </c>
      <c r="E325" s="456"/>
      <c r="F325" s="457"/>
    </row>
    <row r="326" spans="1:6" ht="22.5" customHeight="1" x14ac:dyDescent="0.2">
      <c r="A326" s="403"/>
      <c r="B326" s="428" t="s">
        <v>1307</v>
      </c>
      <c r="C326" s="453"/>
      <c r="D326" s="409" t="s">
        <v>1306</v>
      </c>
      <c r="E326" s="458">
        <v>161260</v>
      </c>
      <c r="F326" s="459">
        <v>92430.96</v>
      </c>
    </row>
    <row r="327" spans="1:6" ht="4.5" customHeight="1" x14ac:dyDescent="0.2">
      <c r="A327" s="403"/>
      <c r="B327" s="453"/>
      <c r="C327" s="453"/>
      <c r="E327" s="456"/>
      <c r="F327" s="457"/>
    </row>
    <row r="328" spans="1:6" s="428" customFormat="1" hidden="1" x14ac:dyDescent="0.2">
      <c r="A328" s="403"/>
      <c r="B328" s="453"/>
      <c r="C328" s="453"/>
      <c r="D328" s="409"/>
      <c r="E328" s="456"/>
      <c r="F328" s="457"/>
    </row>
    <row r="329" spans="1:6" s="428" customFormat="1" hidden="1" x14ac:dyDescent="0.2">
      <c r="A329" s="403"/>
      <c r="B329" s="428" t="s">
        <v>1320</v>
      </c>
      <c r="C329" s="453"/>
      <c r="D329" s="409" t="s">
        <v>1319</v>
      </c>
      <c r="E329" s="458">
        <v>0</v>
      </c>
      <c r="F329" s="459">
        <v>0</v>
      </c>
    </row>
    <row r="330" spans="1:6" s="428" customFormat="1" hidden="1" x14ac:dyDescent="0.2">
      <c r="A330" s="403"/>
      <c r="B330" s="453"/>
      <c r="C330" s="453"/>
      <c r="D330" s="409"/>
      <c r="E330" s="456"/>
      <c r="F330" s="457"/>
    </row>
    <row r="331" spans="1:6" s="428" customFormat="1" hidden="1" x14ac:dyDescent="0.2">
      <c r="A331" s="403"/>
      <c r="B331" s="453"/>
      <c r="C331" s="453"/>
      <c r="D331" s="409"/>
      <c r="E331" s="456"/>
      <c r="F331" s="457"/>
    </row>
    <row r="332" spans="1:6" s="428" customFormat="1" hidden="1" x14ac:dyDescent="0.2">
      <c r="A332" s="403"/>
      <c r="B332" s="428" t="s">
        <v>1327</v>
      </c>
      <c r="C332" s="453"/>
      <c r="D332" s="409" t="s">
        <v>1326</v>
      </c>
      <c r="E332" s="458">
        <v>0</v>
      </c>
      <c r="F332" s="459">
        <v>0</v>
      </c>
    </row>
    <row r="333" spans="1:6" s="428" customFormat="1" hidden="1" x14ac:dyDescent="0.2">
      <c r="A333" s="403"/>
      <c r="B333" s="453"/>
      <c r="C333" s="453"/>
      <c r="D333" s="409"/>
      <c r="E333" s="456"/>
      <c r="F333" s="457"/>
    </row>
    <row r="334" spans="1:6" s="428" customFormat="1" x14ac:dyDescent="0.2">
      <c r="A334" s="403"/>
      <c r="B334" s="453"/>
      <c r="C334" s="453"/>
      <c r="D334" s="409"/>
      <c r="E334" s="456"/>
      <c r="F334" s="457"/>
    </row>
    <row r="335" spans="1:6" s="428" customFormat="1" x14ac:dyDescent="0.2">
      <c r="A335" s="403"/>
      <c r="B335" s="467" t="s">
        <v>1296</v>
      </c>
      <c r="C335" s="462" t="s">
        <v>670</v>
      </c>
      <c r="D335" s="405" t="s">
        <v>1460</v>
      </c>
      <c r="E335" s="490">
        <f>+E326+E329+E332</f>
        <v>161260</v>
      </c>
      <c r="F335" s="491">
        <f>+F326+F329+F332</f>
        <v>92430.96</v>
      </c>
    </row>
    <row r="336" spans="1:6" s="428" customFormat="1" x14ac:dyDescent="0.2">
      <c r="A336" s="403"/>
      <c r="B336" s="467"/>
      <c r="C336" s="462"/>
      <c r="D336" s="405"/>
      <c r="E336" s="456"/>
      <c r="F336" s="457"/>
    </row>
    <row r="337" spans="1:6" x14ac:dyDescent="0.2">
      <c r="A337" s="403"/>
      <c r="B337" s="453"/>
      <c r="C337" s="453"/>
      <c r="E337" s="456"/>
      <c r="F337" s="457"/>
    </row>
    <row r="338" spans="1:6" ht="12.75" hidden="1" customHeight="1" x14ac:dyDescent="0.2">
      <c r="A338" s="454" t="s">
        <v>1459</v>
      </c>
      <c r="B338" s="455" t="s">
        <v>693</v>
      </c>
      <c r="C338" s="462" t="s">
        <v>671</v>
      </c>
      <c r="D338" s="547" t="s">
        <v>1561</v>
      </c>
      <c r="E338" s="547"/>
      <c r="F338" s="457"/>
    </row>
    <row r="339" spans="1:6" hidden="1" x14ac:dyDescent="0.2">
      <c r="A339" s="403"/>
      <c r="B339" s="428" t="s">
        <v>1307</v>
      </c>
      <c r="C339" s="453"/>
      <c r="D339" s="409" t="s">
        <v>1306</v>
      </c>
      <c r="E339" s="458" t="s">
        <v>1556</v>
      </c>
      <c r="F339" s="459">
        <v>0</v>
      </c>
    </row>
    <row r="340" spans="1:6" hidden="1" x14ac:dyDescent="0.2">
      <c r="A340" s="403"/>
      <c r="B340" s="453"/>
      <c r="C340" s="453"/>
      <c r="E340" s="456"/>
      <c r="F340" s="457"/>
    </row>
    <row r="341" spans="1:6" s="405" customFormat="1" hidden="1" x14ac:dyDescent="0.2">
      <c r="A341" s="403"/>
      <c r="B341" s="453"/>
      <c r="C341" s="453"/>
      <c r="D341" s="409"/>
      <c r="E341" s="456"/>
      <c r="F341" s="457"/>
    </row>
    <row r="342" spans="1:6" s="405" customFormat="1" hidden="1" x14ac:dyDescent="0.2">
      <c r="A342" s="403"/>
      <c r="B342" s="428" t="s">
        <v>1320</v>
      </c>
      <c r="C342" s="453"/>
      <c r="D342" s="409" t="s">
        <v>1319</v>
      </c>
      <c r="E342" s="458" t="s">
        <v>1556</v>
      </c>
      <c r="F342" s="459">
        <v>0</v>
      </c>
    </row>
    <row r="343" spans="1:6" s="405" customFormat="1" hidden="1" x14ac:dyDescent="0.2">
      <c r="A343" s="403"/>
      <c r="B343" s="453"/>
      <c r="C343" s="453"/>
      <c r="D343" s="409"/>
      <c r="E343" s="456"/>
      <c r="F343" s="457"/>
    </row>
    <row r="344" spans="1:6" s="428" customFormat="1" hidden="1" x14ac:dyDescent="0.2">
      <c r="A344" s="403"/>
      <c r="B344" s="453"/>
      <c r="C344" s="453"/>
      <c r="D344" s="409"/>
      <c r="E344" s="456"/>
      <c r="F344" s="457"/>
    </row>
    <row r="345" spans="1:6" s="428" customFormat="1" hidden="1" x14ac:dyDescent="0.2">
      <c r="A345" s="403"/>
      <c r="B345" s="428" t="s">
        <v>1327</v>
      </c>
      <c r="C345" s="453"/>
      <c r="D345" s="409" t="s">
        <v>1326</v>
      </c>
      <c r="E345" s="458" t="s">
        <v>1556</v>
      </c>
      <c r="F345" s="459">
        <v>0</v>
      </c>
    </row>
    <row r="346" spans="1:6" s="428" customFormat="1" hidden="1" x14ac:dyDescent="0.2">
      <c r="A346" s="403"/>
      <c r="B346" s="453"/>
      <c r="C346" s="453"/>
      <c r="D346" s="409"/>
      <c r="E346" s="456"/>
      <c r="F346" s="457"/>
    </row>
    <row r="347" spans="1:6" s="428" customFormat="1" ht="25.5" hidden="1" x14ac:dyDescent="0.2">
      <c r="A347" s="403"/>
      <c r="B347" s="467" t="s">
        <v>1296</v>
      </c>
      <c r="C347" s="462" t="s">
        <v>671</v>
      </c>
      <c r="D347" s="405" t="s">
        <v>1561</v>
      </c>
      <c r="E347" s="490">
        <f>+E339+E342+E345</f>
        <v>0</v>
      </c>
      <c r="F347" s="491">
        <f>+F339+F342+F345</f>
        <v>0</v>
      </c>
    </row>
    <row r="348" spans="1:6" s="428" customFormat="1" ht="2.25" customHeight="1" x14ac:dyDescent="0.2">
      <c r="A348" s="403"/>
      <c r="B348" s="467"/>
      <c r="C348" s="462"/>
      <c r="D348" s="405"/>
      <c r="E348" s="456"/>
      <c r="F348" s="457"/>
    </row>
    <row r="349" spans="1:6" x14ac:dyDescent="0.2">
      <c r="A349" s="548"/>
      <c r="B349" s="549"/>
      <c r="C349" s="472"/>
      <c r="D349" s="473"/>
      <c r="E349" s="489"/>
      <c r="F349" s="433"/>
    </row>
    <row r="350" spans="1:6" x14ac:dyDescent="0.2">
      <c r="A350" s="541" t="s">
        <v>1457</v>
      </c>
      <c r="B350" s="542"/>
      <c r="C350" s="542"/>
      <c r="D350" s="476" t="s">
        <v>1456</v>
      </c>
      <c r="E350" s="461">
        <f>+E347+E335+E323</f>
        <v>161260</v>
      </c>
      <c r="F350" s="415">
        <f>+F347+F335+F323</f>
        <v>95166.200000000012</v>
      </c>
    </row>
    <row r="351" spans="1:6" x14ac:dyDescent="0.2">
      <c r="A351" s="481"/>
      <c r="B351" s="482"/>
      <c r="C351" s="482"/>
      <c r="D351" s="476"/>
      <c r="E351" s="477"/>
      <c r="F351" s="478"/>
    </row>
    <row r="352" spans="1:6" s="405" customFormat="1" x14ac:dyDescent="0.2">
      <c r="A352" s="403"/>
      <c r="B352" s="453"/>
      <c r="C352" s="453"/>
      <c r="E352" s="461"/>
      <c r="F352" s="415"/>
    </row>
    <row r="353" spans="1:6" s="405" customFormat="1" ht="13.5" hidden="1" thickBot="1" x14ac:dyDescent="0.25">
      <c r="A353" s="550" t="s">
        <v>1300</v>
      </c>
      <c r="B353" s="551"/>
      <c r="C353" s="449" t="s">
        <v>672</v>
      </c>
      <c r="D353" s="483" t="s">
        <v>1446</v>
      </c>
      <c r="E353" s="480"/>
      <c r="F353" s="423"/>
    </row>
    <row r="354" spans="1:6" s="405" customFormat="1" hidden="1" x14ac:dyDescent="0.2">
      <c r="A354" s="403"/>
      <c r="B354" s="453"/>
      <c r="C354" s="453"/>
      <c r="E354" s="461"/>
      <c r="F354" s="415"/>
    </row>
    <row r="355" spans="1:6" s="428" customFormat="1" hidden="1" x14ac:dyDescent="0.2">
      <c r="A355" s="454" t="s">
        <v>1455</v>
      </c>
      <c r="B355" s="455" t="s">
        <v>693</v>
      </c>
      <c r="C355" s="462" t="s">
        <v>1338</v>
      </c>
      <c r="D355" s="405" t="s">
        <v>1454</v>
      </c>
      <c r="E355" s="456"/>
      <c r="F355" s="457"/>
    </row>
    <row r="356" spans="1:6" s="428" customFormat="1" hidden="1" x14ac:dyDescent="0.2">
      <c r="A356" s="403"/>
      <c r="B356" s="428" t="s">
        <v>1307</v>
      </c>
      <c r="C356" s="453"/>
      <c r="D356" s="409" t="s">
        <v>1306</v>
      </c>
      <c r="E356" s="458" t="s">
        <v>1556</v>
      </c>
      <c r="F356" s="459">
        <v>0</v>
      </c>
    </row>
    <row r="357" spans="1:6" s="428" customFormat="1" hidden="1" x14ac:dyDescent="0.2">
      <c r="A357" s="403"/>
      <c r="B357" s="453"/>
      <c r="C357" s="453"/>
      <c r="D357" s="409"/>
      <c r="E357" s="456"/>
      <c r="F357" s="457"/>
    </row>
    <row r="358" spans="1:6" s="428" customFormat="1" hidden="1" x14ac:dyDescent="0.2">
      <c r="A358" s="403"/>
      <c r="B358" s="453"/>
      <c r="C358" s="453"/>
      <c r="D358" s="409"/>
      <c r="E358" s="456"/>
      <c r="F358" s="457"/>
    </row>
    <row r="359" spans="1:6" s="428" customFormat="1" hidden="1" x14ac:dyDescent="0.2">
      <c r="A359" s="403"/>
      <c r="B359" s="428" t="s">
        <v>1320</v>
      </c>
      <c r="C359" s="453"/>
      <c r="D359" s="409" t="s">
        <v>1319</v>
      </c>
      <c r="E359" s="458" t="s">
        <v>1556</v>
      </c>
      <c r="F359" s="459">
        <v>0</v>
      </c>
    </row>
    <row r="360" spans="1:6" s="428" customFormat="1" hidden="1" x14ac:dyDescent="0.2">
      <c r="A360" s="403"/>
      <c r="B360" s="453"/>
      <c r="C360" s="453"/>
      <c r="D360" s="409"/>
      <c r="E360" s="456"/>
      <c r="F360" s="457"/>
    </row>
    <row r="361" spans="1:6" s="428" customFormat="1" hidden="1" x14ac:dyDescent="0.2">
      <c r="A361" s="403"/>
      <c r="B361" s="453"/>
      <c r="C361" s="453"/>
      <c r="D361" s="409"/>
      <c r="E361" s="456"/>
      <c r="F361" s="457"/>
    </row>
    <row r="362" spans="1:6" s="428" customFormat="1" hidden="1" x14ac:dyDescent="0.2">
      <c r="A362" s="403"/>
      <c r="B362" s="428" t="s">
        <v>1327</v>
      </c>
      <c r="C362" s="453"/>
      <c r="D362" s="409" t="s">
        <v>1326</v>
      </c>
      <c r="E362" s="458" t="s">
        <v>1556</v>
      </c>
      <c r="F362" s="459">
        <v>0</v>
      </c>
    </row>
    <row r="363" spans="1:6" s="428" customFormat="1" hidden="1" x14ac:dyDescent="0.2">
      <c r="A363" s="403"/>
      <c r="B363" s="453"/>
      <c r="C363" s="453"/>
      <c r="D363" s="409"/>
      <c r="E363" s="456"/>
      <c r="F363" s="457"/>
    </row>
    <row r="364" spans="1:6" s="428" customFormat="1" hidden="1" x14ac:dyDescent="0.2">
      <c r="A364" s="403"/>
      <c r="B364" s="453"/>
      <c r="C364" s="453"/>
      <c r="D364" s="409"/>
      <c r="E364" s="456"/>
      <c r="F364" s="457"/>
    </row>
    <row r="365" spans="1:6" s="428" customFormat="1" hidden="1" x14ac:dyDescent="0.2">
      <c r="A365" s="403"/>
      <c r="B365" s="467" t="s">
        <v>1296</v>
      </c>
      <c r="C365" s="462" t="s">
        <v>1338</v>
      </c>
      <c r="D365" s="405" t="s">
        <v>1454</v>
      </c>
      <c r="E365" s="490">
        <f>+E356+E359+E362</f>
        <v>0</v>
      </c>
      <c r="F365" s="491">
        <f>+F356+F359+F362</f>
        <v>0</v>
      </c>
    </row>
    <row r="366" spans="1:6" s="428" customFormat="1" hidden="1" x14ac:dyDescent="0.2">
      <c r="A366" s="403"/>
      <c r="B366" s="453"/>
      <c r="C366" s="453"/>
      <c r="D366" s="409"/>
      <c r="E366" s="456"/>
      <c r="F366" s="457"/>
    </row>
    <row r="367" spans="1:6" s="428" customFormat="1" hidden="1" x14ac:dyDescent="0.2">
      <c r="A367" s="424"/>
      <c r="B367" s="469"/>
      <c r="C367" s="469"/>
      <c r="D367" s="412"/>
      <c r="E367" s="470"/>
      <c r="F367" s="471"/>
    </row>
    <row r="368" spans="1:6" s="428" customFormat="1" hidden="1" x14ac:dyDescent="0.2">
      <c r="A368" s="454" t="s">
        <v>1453</v>
      </c>
      <c r="B368" s="455" t="s">
        <v>693</v>
      </c>
      <c r="C368" s="462" t="s">
        <v>1452</v>
      </c>
      <c r="D368" s="405" t="s">
        <v>1451</v>
      </c>
      <c r="E368" s="456"/>
      <c r="F368" s="457"/>
    </row>
    <row r="369" spans="1:6" s="428" customFormat="1" hidden="1" x14ac:dyDescent="0.2">
      <c r="A369" s="403"/>
      <c r="B369" s="428" t="s">
        <v>1307</v>
      </c>
      <c r="C369" s="453"/>
      <c r="D369" s="409" t="s">
        <v>1306</v>
      </c>
      <c r="E369" s="458" t="s">
        <v>1556</v>
      </c>
      <c r="F369" s="459">
        <v>0</v>
      </c>
    </row>
    <row r="370" spans="1:6" s="428" customFormat="1" hidden="1" x14ac:dyDescent="0.2">
      <c r="A370" s="403"/>
      <c r="B370" s="453"/>
      <c r="C370" s="453"/>
      <c r="D370" s="409"/>
      <c r="E370" s="456"/>
      <c r="F370" s="457"/>
    </row>
    <row r="371" spans="1:6" s="428" customFormat="1" hidden="1" x14ac:dyDescent="0.2">
      <c r="A371" s="403"/>
      <c r="B371" s="453"/>
      <c r="C371" s="453"/>
      <c r="D371" s="409"/>
      <c r="E371" s="456"/>
      <c r="F371" s="457"/>
    </row>
    <row r="372" spans="1:6" s="428" customFormat="1" hidden="1" x14ac:dyDescent="0.2">
      <c r="A372" s="403"/>
      <c r="B372" s="428" t="s">
        <v>1320</v>
      </c>
      <c r="C372" s="453"/>
      <c r="D372" s="409" t="s">
        <v>1319</v>
      </c>
      <c r="E372" s="458" t="s">
        <v>1556</v>
      </c>
      <c r="F372" s="459">
        <v>0</v>
      </c>
    </row>
    <row r="373" spans="1:6" s="428" customFormat="1" hidden="1" x14ac:dyDescent="0.2">
      <c r="A373" s="403"/>
      <c r="B373" s="453"/>
      <c r="C373" s="453"/>
      <c r="D373" s="409"/>
      <c r="E373" s="456"/>
      <c r="F373" s="457"/>
    </row>
    <row r="374" spans="1:6" s="428" customFormat="1" hidden="1" x14ac:dyDescent="0.2">
      <c r="A374" s="403"/>
      <c r="B374" s="453"/>
      <c r="C374" s="453"/>
      <c r="D374" s="409"/>
      <c r="E374" s="402"/>
      <c r="F374" s="408"/>
    </row>
    <row r="375" spans="1:6" s="428" customFormat="1" hidden="1" x14ac:dyDescent="0.2">
      <c r="A375" s="403"/>
      <c r="B375" s="428" t="s">
        <v>1327</v>
      </c>
      <c r="C375" s="453"/>
      <c r="D375" s="409" t="s">
        <v>1326</v>
      </c>
      <c r="E375" s="458" t="s">
        <v>1556</v>
      </c>
      <c r="F375" s="459">
        <v>0</v>
      </c>
    </row>
    <row r="376" spans="1:6" hidden="1" x14ac:dyDescent="0.2">
      <c r="A376" s="403"/>
      <c r="B376" s="453"/>
      <c r="C376" s="453"/>
      <c r="E376" s="456"/>
      <c r="F376" s="457"/>
    </row>
    <row r="377" spans="1:6" hidden="1" x14ac:dyDescent="0.2">
      <c r="A377" s="403"/>
      <c r="B377" s="453"/>
      <c r="C377" s="453"/>
      <c r="E377" s="456"/>
      <c r="F377" s="457"/>
    </row>
    <row r="378" spans="1:6" hidden="1" x14ac:dyDescent="0.2">
      <c r="A378" s="403"/>
      <c r="B378" s="467" t="s">
        <v>1296</v>
      </c>
      <c r="C378" s="462" t="s">
        <v>1452</v>
      </c>
      <c r="D378" s="405" t="s">
        <v>1451</v>
      </c>
      <c r="E378" s="490">
        <f>+E369+E372+E375</f>
        <v>0</v>
      </c>
      <c r="F378" s="491">
        <f>+F369+F372+F375</f>
        <v>0</v>
      </c>
    </row>
    <row r="379" spans="1:6" s="405" customFormat="1" hidden="1" x14ac:dyDescent="0.2">
      <c r="A379" s="403"/>
      <c r="B379" s="467"/>
      <c r="C379" s="462"/>
      <c r="E379" s="456"/>
      <c r="F379" s="457"/>
    </row>
    <row r="380" spans="1:6" s="405" customFormat="1" hidden="1" x14ac:dyDescent="0.2">
      <c r="A380" s="403"/>
      <c r="B380" s="453"/>
      <c r="C380" s="453"/>
      <c r="D380" s="409"/>
      <c r="E380" s="456"/>
      <c r="F380" s="457"/>
    </row>
    <row r="381" spans="1:6" s="405" customFormat="1" hidden="1" x14ac:dyDescent="0.2">
      <c r="A381" s="403"/>
      <c r="B381" s="453"/>
      <c r="C381" s="453"/>
      <c r="D381" s="409"/>
      <c r="E381" s="456"/>
      <c r="F381" s="457"/>
    </row>
    <row r="382" spans="1:6" s="405" customFormat="1" hidden="1" x14ac:dyDescent="0.2">
      <c r="A382" s="403"/>
      <c r="B382" s="453"/>
      <c r="C382" s="453"/>
      <c r="D382" s="409"/>
      <c r="E382" s="456"/>
      <c r="F382" s="457"/>
    </row>
    <row r="383" spans="1:6" hidden="1" x14ac:dyDescent="0.2">
      <c r="A383" s="454" t="s">
        <v>1450</v>
      </c>
      <c r="B383" s="455" t="s">
        <v>693</v>
      </c>
      <c r="C383" s="462" t="s">
        <v>671</v>
      </c>
      <c r="D383" s="547" t="s">
        <v>1562</v>
      </c>
      <c r="E383" s="547"/>
      <c r="F383" s="457"/>
    </row>
    <row r="384" spans="1:6" s="467" customFormat="1" hidden="1" x14ac:dyDescent="0.2">
      <c r="A384" s="403"/>
      <c r="B384" s="428" t="s">
        <v>1307</v>
      </c>
      <c r="C384" s="453"/>
      <c r="D384" s="409" t="s">
        <v>1306</v>
      </c>
      <c r="E384" s="458" t="s">
        <v>1556</v>
      </c>
      <c r="F384" s="459">
        <v>0</v>
      </c>
    </row>
    <row r="385" spans="1:6" s="467" customFormat="1" hidden="1" x14ac:dyDescent="0.2">
      <c r="A385" s="403"/>
      <c r="B385" s="453"/>
      <c r="C385" s="453"/>
      <c r="D385" s="409"/>
      <c r="E385" s="456"/>
      <c r="F385" s="457"/>
    </row>
    <row r="386" spans="1:6" s="467" customFormat="1" hidden="1" x14ac:dyDescent="0.2">
      <c r="A386" s="403"/>
      <c r="B386" s="453"/>
      <c r="C386" s="453"/>
      <c r="D386" s="409"/>
      <c r="E386" s="456"/>
      <c r="F386" s="457"/>
    </row>
    <row r="387" spans="1:6" s="467" customFormat="1" hidden="1" x14ac:dyDescent="0.2">
      <c r="A387" s="403"/>
      <c r="B387" s="453"/>
      <c r="C387" s="453"/>
      <c r="D387" s="409"/>
      <c r="E387" s="456"/>
      <c r="F387" s="457"/>
    </row>
    <row r="388" spans="1:6" s="467" customFormat="1" hidden="1" x14ac:dyDescent="0.2">
      <c r="A388" s="403"/>
      <c r="B388" s="453"/>
      <c r="C388" s="453"/>
      <c r="D388" s="409"/>
      <c r="E388" s="456"/>
      <c r="F388" s="457"/>
    </row>
    <row r="389" spans="1:6" s="467" customFormat="1" hidden="1" x14ac:dyDescent="0.2">
      <c r="A389" s="403"/>
      <c r="B389" s="428" t="s">
        <v>1320</v>
      </c>
      <c r="C389" s="453"/>
      <c r="D389" s="409" t="s">
        <v>1319</v>
      </c>
      <c r="E389" s="458" t="s">
        <v>1556</v>
      </c>
      <c r="F389" s="459">
        <v>0</v>
      </c>
    </row>
    <row r="390" spans="1:6" hidden="1" x14ac:dyDescent="0.2">
      <c r="A390" s="403"/>
      <c r="B390" s="453"/>
      <c r="C390" s="453"/>
      <c r="E390" s="456"/>
      <c r="F390" s="457"/>
    </row>
    <row r="391" spans="1:6" hidden="1" x14ac:dyDescent="0.2">
      <c r="A391" s="403"/>
      <c r="B391" s="453"/>
      <c r="C391" s="453"/>
      <c r="E391" s="456"/>
      <c r="F391" s="457"/>
    </row>
    <row r="392" spans="1:6" hidden="1" x14ac:dyDescent="0.2">
      <c r="A392" s="403"/>
      <c r="B392" s="453"/>
      <c r="C392" s="453"/>
      <c r="E392" s="456"/>
      <c r="F392" s="457"/>
    </row>
    <row r="393" spans="1:6" hidden="1" x14ac:dyDescent="0.2">
      <c r="A393" s="403"/>
      <c r="B393" s="453"/>
      <c r="C393" s="453"/>
      <c r="F393" s="408"/>
    </row>
    <row r="394" spans="1:6" hidden="1" x14ac:dyDescent="0.2">
      <c r="A394" s="403"/>
      <c r="B394" s="428" t="s">
        <v>1327</v>
      </c>
      <c r="C394" s="453"/>
      <c r="D394" s="409" t="s">
        <v>1326</v>
      </c>
      <c r="E394" s="458" t="s">
        <v>1556</v>
      </c>
      <c r="F394" s="459">
        <v>0</v>
      </c>
    </row>
    <row r="395" spans="1:6" hidden="1" x14ac:dyDescent="0.2">
      <c r="A395" s="403"/>
      <c r="B395" s="453"/>
      <c r="C395" s="453"/>
      <c r="E395" s="456"/>
      <c r="F395" s="457"/>
    </row>
    <row r="396" spans="1:6" hidden="1" x14ac:dyDescent="0.2">
      <c r="A396" s="403"/>
      <c r="B396" s="453"/>
      <c r="C396" s="453"/>
      <c r="E396" s="456"/>
      <c r="F396" s="457"/>
    </row>
    <row r="397" spans="1:6" hidden="1" x14ac:dyDescent="0.2">
      <c r="A397" s="403"/>
      <c r="B397" s="453"/>
      <c r="C397" s="453"/>
      <c r="E397" s="456"/>
      <c r="F397" s="457"/>
    </row>
    <row r="398" spans="1:6" hidden="1" x14ac:dyDescent="0.2">
      <c r="A398" s="403"/>
      <c r="B398" s="453"/>
      <c r="C398" s="453"/>
      <c r="E398" s="456"/>
      <c r="F398" s="457"/>
    </row>
    <row r="399" spans="1:6" ht="25.5" hidden="1" x14ac:dyDescent="0.2">
      <c r="A399" s="403"/>
      <c r="B399" s="467" t="s">
        <v>1296</v>
      </c>
      <c r="C399" s="462" t="s">
        <v>671</v>
      </c>
      <c r="D399" s="405" t="s">
        <v>1448</v>
      </c>
      <c r="E399" s="490">
        <f>+E384+E389+E394</f>
        <v>0</v>
      </c>
      <c r="F399" s="491">
        <f>+F384+F389+F394</f>
        <v>0</v>
      </c>
    </row>
    <row r="400" spans="1:6" hidden="1" x14ac:dyDescent="0.2">
      <c r="A400" s="403"/>
      <c r="B400" s="467"/>
      <c r="C400" s="462"/>
      <c r="D400" s="405"/>
      <c r="E400" s="456"/>
      <c r="F400" s="457"/>
    </row>
    <row r="401" spans="1:6" hidden="1" x14ac:dyDescent="0.2">
      <c r="A401" s="403"/>
      <c r="B401" s="453"/>
      <c r="C401" s="453"/>
      <c r="E401" s="456"/>
      <c r="F401" s="457"/>
    </row>
    <row r="402" spans="1:6" hidden="1" x14ac:dyDescent="0.2">
      <c r="A402" s="403"/>
      <c r="B402" s="453"/>
      <c r="C402" s="453"/>
      <c r="E402" s="456"/>
      <c r="F402" s="457"/>
    </row>
    <row r="403" spans="1:6" hidden="1" x14ac:dyDescent="0.2">
      <c r="A403" s="403"/>
      <c r="B403" s="453"/>
      <c r="C403" s="453"/>
      <c r="E403" s="456"/>
      <c r="F403" s="457"/>
    </row>
    <row r="404" spans="1:6" hidden="1" x14ac:dyDescent="0.2">
      <c r="A404" s="548"/>
      <c r="B404" s="549"/>
      <c r="C404" s="472"/>
      <c r="D404" s="473"/>
      <c r="E404" s="474"/>
      <c r="F404" s="475"/>
    </row>
    <row r="405" spans="1:6" hidden="1" x14ac:dyDescent="0.2">
      <c r="A405" s="541" t="s">
        <v>1447</v>
      </c>
      <c r="B405" s="542"/>
      <c r="C405" s="542"/>
      <c r="D405" s="476" t="s">
        <v>1446</v>
      </c>
      <c r="E405" s="461">
        <f>+E399+E378+E365</f>
        <v>0</v>
      </c>
      <c r="F405" s="415">
        <f>+F399+F378+F365</f>
        <v>0</v>
      </c>
    </row>
    <row r="406" spans="1:6" hidden="1" x14ac:dyDescent="0.2">
      <c r="A406" s="407"/>
      <c r="B406" s="462"/>
      <c r="C406" s="453"/>
      <c r="D406" s="405"/>
      <c r="E406" s="477"/>
      <c r="F406" s="478"/>
    </row>
    <row r="407" spans="1:6" hidden="1" x14ac:dyDescent="0.2">
      <c r="A407" s="407"/>
      <c r="B407" s="462"/>
      <c r="C407" s="453"/>
      <c r="D407" s="405"/>
      <c r="E407" s="477"/>
      <c r="F407" s="478"/>
    </row>
    <row r="408" spans="1:6" hidden="1" x14ac:dyDescent="0.2">
      <c r="A408" s="407"/>
      <c r="B408" s="462"/>
      <c r="C408" s="453"/>
      <c r="D408" s="405"/>
      <c r="E408" s="477"/>
      <c r="F408" s="478"/>
    </row>
    <row r="409" spans="1:6" x14ac:dyDescent="0.2">
      <c r="A409" s="424"/>
      <c r="B409" s="469"/>
      <c r="C409" s="469"/>
      <c r="D409" s="425"/>
      <c r="E409" s="492"/>
      <c r="F409" s="493"/>
    </row>
    <row r="410" spans="1:6" x14ac:dyDescent="0.2">
      <c r="A410" s="403"/>
      <c r="B410" s="453"/>
      <c r="C410" s="453"/>
      <c r="F410" s="408"/>
    </row>
    <row r="411" spans="1:6" ht="13.5" thickBot="1" x14ac:dyDescent="0.25">
      <c r="A411" s="550" t="s">
        <v>1300</v>
      </c>
      <c r="B411" s="551"/>
      <c r="C411" s="449" t="s">
        <v>1366</v>
      </c>
      <c r="D411" s="483" t="s">
        <v>1439</v>
      </c>
      <c r="E411" s="480"/>
      <c r="F411" s="423"/>
    </row>
    <row r="412" spans="1:6" ht="13.5" thickTop="1" x14ac:dyDescent="0.2">
      <c r="A412" s="434"/>
      <c r="B412" s="435"/>
      <c r="C412" s="494"/>
      <c r="D412" s="476"/>
      <c r="E412" s="461"/>
      <c r="F412" s="415"/>
    </row>
    <row r="413" spans="1:6" x14ac:dyDescent="0.2">
      <c r="A413" s="454" t="s">
        <v>1445</v>
      </c>
      <c r="B413" s="455" t="s">
        <v>693</v>
      </c>
      <c r="C413" s="462" t="s">
        <v>665</v>
      </c>
      <c r="D413" s="405" t="s">
        <v>1444</v>
      </c>
      <c r="F413" s="408"/>
    </row>
    <row r="414" spans="1:6" x14ac:dyDescent="0.2">
      <c r="A414" s="403"/>
      <c r="B414" s="428" t="s">
        <v>1307</v>
      </c>
      <c r="C414" s="453"/>
      <c r="D414" s="409" t="s">
        <v>1306</v>
      </c>
      <c r="E414" s="458" t="s">
        <v>1556</v>
      </c>
      <c r="F414" s="459">
        <v>1097.17</v>
      </c>
    </row>
    <row r="415" spans="1:6" x14ac:dyDescent="0.2">
      <c r="A415" s="403"/>
      <c r="B415" s="453"/>
      <c r="C415" s="453"/>
      <c r="E415" s="456"/>
      <c r="F415" s="457"/>
    </row>
    <row r="416" spans="1:6" hidden="1" x14ac:dyDescent="0.2">
      <c r="A416" s="403"/>
      <c r="B416" s="453"/>
      <c r="C416" s="453"/>
      <c r="E416" s="456"/>
      <c r="F416" s="457"/>
    </row>
    <row r="417" spans="1:6" hidden="1" x14ac:dyDescent="0.2">
      <c r="A417" s="403"/>
      <c r="B417" s="453"/>
      <c r="C417" s="453"/>
      <c r="E417" s="456"/>
      <c r="F417" s="457"/>
    </row>
    <row r="418" spans="1:6" hidden="1" x14ac:dyDescent="0.2">
      <c r="A418" s="403"/>
      <c r="B418" s="453"/>
      <c r="C418" s="453"/>
      <c r="E418" s="456"/>
      <c r="F418" s="457"/>
    </row>
    <row r="419" spans="1:6" hidden="1" x14ac:dyDescent="0.2">
      <c r="A419" s="403"/>
      <c r="B419" s="428" t="s">
        <v>1320</v>
      </c>
      <c r="C419" s="453"/>
      <c r="D419" s="409" t="s">
        <v>1319</v>
      </c>
      <c r="E419" s="458" t="s">
        <v>1556</v>
      </c>
      <c r="F419" s="459">
        <v>0</v>
      </c>
    </row>
    <row r="420" spans="1:6" hidden="1" x14ac:dyDescent="0.2">
      <c r="A420" s="403"/>
      <c r="B420" s="453"/>
      <c r="C420" s="453"/>
      <c r="E420" s="456"/>
      <c r="F420" s="457"/>
    </row>
    <row r="421" spans="1:6" hidden="1" x14ac:dyDescent="0.2">
      <c r="A421" s="403"/>
      <c r="B421" s="453"/>
      <c r="C421" s="453"/>
      <c r="E421" s="456"/>
      <c r="F421" s="457"/>
    </row>
    <row r="422" spans="1:6" hidden="1" x14ac:dyDescent="0.2">
      <c r="A422" s="403"/>
      <c r="B422" s="453"/>
      <c r="C422" s="453"/>
      <c r="E422" s="456"/>
      <c r="F422" s="457"/>
    </row>
    <row r="423" spans="1:6" hidden="1" x14ac:dyDescent="0.2">
      <c r="A423" s="403"/>
      <c r="B423" s="453"/>
      <c r="C423" s="453"/>
      <c r="E423" s="456"/>
      <c r="F423" s="457"/>
    </row>
    <row r="424" spans="1:6" hidden="1" x14ac:dyDescent="0.2">
      <c r="A424" s="403"/>
      <c r="B424" s="428" t="s">
        <v>1327</v>
      </c>
      <c r="C424" s="453"/>
      <c r="D424" s="409" t="s">
        <v>1326</v>
      </c>
      <c r="E424" s="458" t="s">
        <v>1556</v>
      </c>
      <c r="F424" s="459">
        <v>0</v>
      </c>
    </row>
    <row r="425" spans="1:6" hidden="1" x14ac:dyDescent="0.2">
      <c r="A425" s="403"/>
      <c r="B425" s="453"/>
      <c r="C425" s="453"/>
      <c r="E425" s="456"/>
      <c r="F425" s="457"/>
    </row>
    <row r="426" spans="1:6" hidden="1" x14ac:dyDescent="0.2">
      <c r="A426" s="403"/>
      <c r="B426" s="453"/>
      <c r="C426" s="453"/>
      <c r="E426" s="456"/>
      <c r="F426" s="457"/>
    </row>
    <row r="427" spans="1:6" hidden="1" x14ac:dyDescent="0.2">
      <c r="A427" s="403"/>
      <c r="B427" s="453"/>
      <c r="C427" s="453"/>
      <c r="E427" s="456"/>
      <c r="F427" s="457"/>
    </row>
    <row r="428" spans="1:6" x14ac:dyDescent="0.2">
      <c r="A428" s="403"/>
      <c r="B428" s="453"/>
      <c r="C428" s="453"/>
      <c r="E428" s="456"/>
      <c r="F428" s="457"/>
    </row>
    <row r="429" spans="1:6" x14ac:dyDescent="0.2">
      <c r="A429" s="403"/>
      <c r="B429" s="467" t="s">
        <v>1296</v>
      </c>
      <c r="C429" s="462" t="s">
        <v>665</v>
      </c>
      <c r="D429" s="405" t="s">
        <v>1444</v>
      </c>
      <c r="E429" s="490">
        <f>+E414+E419+E424</f>
        <v>0</v>
      </c>
      <c r="F429" s="491">
        <f>+F414+F419+F424</f>
        <v>1097.17</v>
      </c>
    </row>
    <row r="430" spans="1:6" ht="27.75" customHeight="1" x14ac:dyDescent="0.2">
      <c r="A430" s="403"/>
      <c r="B430" s="467"/>
      <c r="C430" s="462"/>
      <c r="D430" s="405"/>
      <c r="E430" s="456"/>
      <c r="F430" s="457"/>
    </row>
    <row r="431" spans="1:6" ht="3" customHeight="1" x14ac:dyDescent="0.2">
      <c r="A431" s="403"/>
      <c r="B431" s="453"/>
      <c r="C431" s="453"/>
      <c r="E431" s="456"/>
      <c r="F431" s="457"/>
    </row>
    <row r="432" spans="1:6" hidden="1" x14ac:dyDescent="0.2">
      <c r="A432" s="403"/>
      <c r="B432" s="453"/>
      <c r="C432" s="453"/>
      <c r="D432" s="405"/>
      <c r="E432" s="456"/>
      <c r="F432" s="457"/>
    </row>
    <row r="433" spans="1:6" hidden="1" x14ac:dyDescent="0.2">
      <c r="A433" s="403"/>
      <c r="B433" s="453"/>
      <c r="C433" s="453"/>
      <c r="D433" s="405"/>
      <c r="E433" s="461"/>
      <c r="F433" s="415"/>
    </row>
    <row r="434" spans="1:6" hidden="1" x14ac:dyDescent="0.2">
      <c r="A434" s="454" t="s">
        <v>1443</v>
      </c>
      <c r="B434" s="455" t="s">
        <v>693</v>
      </c>
      <c r="C434" s="462" t="s">
        <v>670</v>
      </c>
      <c r="D434" s="547" t="s">
        <v>1563</v>
      </c>
      <c r="E434" s="547"/>
      <c r="F434" s="457"/>
    </row>
    <row r="435" spans="1:6" hidden="1" x14ac:dyDescent="0.2">
      <c r="A435" s="403"/>
      <c r="B435" s="428" t="s">
        <v>1307</v>
      </c>
      <c r="C435" s="453"/>
      <c r="D435" s="409" t="s">
        <v>1306</v>
      </c>
      <c r="E435" s="458" t="s">
        <v>1556</v>
      </c>
      <c r="F435" s="459">
        <v>0</v>
      </c>
    </row>
    <row r="436" spans="1:6" hidden="1" x14ac:dyDescent="0.2">
      <c r="A436" s="403"/>
      <c r="B436" s="453"/>
      <c r="C436" s="453"/>
      <c r="E436" s="456"/>
      <c r="F436" s="457"/>
    </row>
    <row r="437" spans="1:6" hidden="1" x14ac:dyDescent="0.2">
      <c r="A437" s="403"/>
      <c r="B437" s="453"/>
      <c r="C437" s="453"/>
      <c r="E437" s="456"/>
      <c r="F437" s="457"/>
    </row>
    <row r="438" spans="1:6" hidden="1" x14ac:dyDescent="0.2">
      <c r="A438" s="403"/>
      <c r="B438" s="453"/>
      <c r="C438" s="453"/>
      <c r="E438" s="456"/>
      <c r="F438" s="457"/>
    </row>
    <row r="439" spans="1:6" hidden="1" x14ac:dyDescent="0.2">
      <c r="A439" s="403"/>
      <c r="B439" s="453"/>
      <c r="C439" s="453"/>
      <c r="E439" s="456"/>
      <c r="F439" s="457"/>
    </row>
    <row r="440" spans="1:6" hidden="1" x14ac:dyDescent="0.2">
      <c r="A440" s="403"/>
      <c r="B440" s="428" t="s">
        <v>1320</v>
      </c>
      <c r="C440" s="453"/>
      <c r="D440" s="409" t="s">
        <v>1319</v>
      </c>
      <c r="E440" s="458" t="s">
        <v>1556</v>
      </c>
      <c r="F440" s="459">
        <v>0</v>
      </c>
    </row>
    <row r="441" spans="1:6" hidden="1" x14ac:dyDescent="0.2">
      <c r="A441" s="403"/>
      <c r="B441" s="453"/>
      <c r="C441" s="453"/>
      <c r="E441" s="456"/>
      <c r="F441" s="457"/>
    </row>
    <row r="442" spans="1:6" hidden="1" x14ac:dyDescent="0.2">
      <c r="A442" s="403"/>
      <c r="B442" s="453"/>
      <c r="C442" s="453"/>
      <c r="E442" s="456"/>
      <c r="F442" s="457"/>
    </row>
    <row r="443" spans="1:6" hidden="1" x14ac:dyDescent="0.2">
      <c r="A443" s="403"/>
      <c r="B443" s="453"/>
      <c r="C443" s="453"/>
      <c r="E443" s="456"/>
      <c r="F443" s="457"/>
    </row>
    <row r="444" spans="1:6" hidden="1" x14ac:dyDescent="0.2">
      <c r="A444" s="403"/>
      <c r="B444" s="453"/>
      <c r="C444" s="453"/>
      <c r="E444" s="456"/>
      <c r="F444" s="457"/>
    </row>
    <row r="445" spans="1:6" hidden="1" x14ac:dyDescent="0.2">
      <c r="A445" s="403"/>
      <c r="B445" s="428" t="s">
        <v>1327</v>
      </c>
      <c r="C445" s="453"/>
      <c r="D445" s="409" t="s">
        <v>1326</v>
      </c>
      <c r="E445" s="458" t="s">
        <v>1556</v>
      </c>
      <c r="F445" s="459">
        <v>0</v>
      </c>
    </row>
    <row r="446" spans="1:6" hidden="1" x14ac:dyDescent="0.2">
      <c r="A446" s="403"/>
      <c r="B446" s="453"/>
      <c r="C446" s="453"/>
      <c r="E446" s="456"/>
      <c r="F446" s="457"/>
    </row>
    <row r="447" spans="1:6" hidden="1" x14ac:dyDescent="0.2">
      <c r="A447" s="403"/>
      <c r="B447" s="453"/>
      <c r="C447" s="453"/>
      <c r="E447" s="456"/>
      <c r="F447" s="457"/>
    </row>
    <row r="448" spans="1:6" hidden="1" x14ac:dyDescent="0.2">
      <c r="A448" s="403"/>
      <c r="B448" s="453"/>
      <c r="C448" s="453"/>
      <c r="E448" s="456"/>
      <c r="F448" s="457"/>
    </row>
    <row r="449" spans="1:6" hidden="1" x14ac:dyDescent="0.2">
      <c r="A449" s="403"/>
      <c r="B449" s="453"/>
      <c r="C449" s="453"/>
      <c r="E449" s="456"/>
      <c r="F449" s="457"/>
    </row>
    <row r="450" spans="1:6" hidden="1" x14ac:dyDescent="0.2">
      <c r="A450" s="403"/>
      <c r="B450" s="467" t="s">
        <v>1296</v>
      </c>
      <c r="C450" s="462" t="s">
        <v>670</v>
      </c>
      <c r="D450" s="405" t="s">
        <v>1441</v>
      </c>
      <c r="E450" s="490">
        <f>+E435+E440+E445</f>
        <v>0</v>
      </c>
      <c r="F450" s="491">
        <f>+F435+F440+F445</f>
        <v>0</v>
      </c>
    </row>
    <row r="451" spans="1:6" hidden="1" x14ac:dyDescent="0.2">
      <c r="A451" s="403"/>
      <c r="B451" s="467"/>
      <c r="C451" s="462"/>
      <c r="D451" s="405"/>
      <c r="E451" s="456"/>
      <c r="F451" s="457"/>
    </row>
    <row r="452" spans="1:6" hidden="1" x14ac:dyDescent="0.2">
      <c r="A452" s="403"/>
      <c r="B452" s="453"/>
      <c r="C452" s="453"/>
      <c r="E452" s="456"/>
      <c r="F452" s="457"/>
    </row>
    <row r="453" spans="1:6" hidden="1" x14ac:dyDescent="0.2">
      <c r="A453" s="403"/>
      <c r="B453" s="453"/>
      <c r="C453" s="453"/>
      <c r="D453" s="405"/>
      <c r="E453" s="456"/>
      <c r="F453" s="457"/>
    </row>
    <row r="454" spans="1:6" hidden="1" x14ac:dyDescent="0.2">
      <c r="A454" s="403"/>
      <c r="B454" s="453"/>
      <c r="C454" s="453"/>
      <c r="D454" s="405"/>
      <c r="E454" s="470"/>
      <c r="F454" s="471"/>
    </row>
    <row r="455" spans="1:6" ht="5.25" customHeight="1" x14ac:dyDescent="0.2">
      <c r="A455" s="548"/>
      <c r="B455" s="549"/>
      <c r="C455" s="472"/>
      <c r="D455" s="473"/>
      <c r="E455" s="474"/>
      <c r="F455" s="475"/>
    </row>
    <row r="456" spans="1:6" s="467" customFormat="1" x14ac:dyDescent="0.2">
      <c r="A456" s="541" t="s">
        <v>1440</v>
      </c>
      <c r="B456" s="542"/>
      <c r="C456" s="542"/>
      <c r="D456" s="476" t="s">
        <v>1439</v>
      </c>
      <c r="E456" s="461">
        <f>+E450+E429</f>
        <v>0</v>
      </c>
      <c r="F456" s="415">
        <f>+F450+F429</f>
        <v>1097.17</v>
      </c>
    </row>
    <row r="457" spans="1:6" s="467" customFormat="1" x14ac:dyDescent="0.2">
      <c r="A457" s="481"/>
      <c r="B457" s="482"/>
      <c r="C457" s="482"/>
      <c r="D457" s="476"/>
      <c r="E457" s="477"/>
      <c r="F457" s="478"/>
    </row>
    <row r="458" spans="1:6" s="467" customFormat="1" hidden="1" x14ac:dyDescent="0.2">
      <c r="A458" s="407"/>
      <c r="B458" s="462"/>
      <c r="C458" s="453"/>
      <c r="D458" s="405"/>
      <c r="E458" s="477"/>
      <c r="F458" s="478"/>
    </row>
    <row r="459" spans="1:6" s="467" customFormat="1" hidden="1" x14ac:dyDescent="0.2">
      <c r="A459" s="407"/>
      <c r="B459" s="462"/>
      <c r="C459" s="453"/>
      <c r="D459" s="405"/>
      <c r="E459" s="477"/>
      <c r="F459" s="478"/>
    </row>
    <row r="460" spans="1:6" s="467" customFormat="1" hidden="1" x14ac:dyDescent="0.2">
      <c r="A460" s="424"/>
      <c r="B460" s="469"/>
      <c r="C460" s="469"/>
      <c r="D460" s="425"/>
      <c r="E460" s="492"/>
      <c r="F460" s="493"/>
    </row>
    <row r="461" spans="1:6" s="467" customFormat="1" ht="3" customHeight="1" x14ac:dyDescent="0.2">
      <c r="A461" s="403"/>
      <c r="B461" s="453"/>
      <c r="C461" s="453"/>
      <c r="D461" s="405"/>
      <c r="E461" s="465"/>
      <c r="F461" s="417"/>
    </row>
    <row r="462" spans="1:6" ht="13.5" hidden="1" thickBot="1" x14ac:dyDescent="0.25">
      <c r="A462" s="552" t="s">
        <v>1300</v>
      </c>
      <c r="B462" s="553"/>
      <c r="C462" s="495" t="s">
        <v>673</v>
      </c>
      <c r="D462" s="496" t="s">
        <v>1430</v>
      </c>
      <c r="E462" s="480"/>
      <c r="F462" s="423"/>
    </row>
    <row r="463" spans="1:6" hidden="1" x14ac:dyDescent="0.2">
      <c r="A463" s="403"/>
      <c r="B463" s="453"/>
      <c r="C463" s="453"/>
      <c r="D463" s="405"/>
      <c r="E463" s="461"/>
      <c r="F463" s="415"/>
    </row>
    <row r="464" spans="1:6" hidden="1" x14ac:dyDescent="0.2">
      <c r="A464" s="454" t="s">
        <v>1438</v>
      </c>
      <c r="B464" s="455" t="s">
        <v>693</v>
      </c>
      <c r="C464" s="462" t="s">
        <v>665</v>
      </c>
      <c r="D464" s="405" t="s">
        <v>1564</v>
      </c>
      <c r="F464" s="408"/>
    </row>
    <row r="465" spans="1:6" hidden="1" x14ac:dyDescent="0.2">
      <c r="A465" s="403"/>
      <c r="B465" s="428" t="s">
        <v>1307</v>
      </c>
      <c r="C465" s="453"/>
      <c r="D465" s="409" t="s">
        <v>1306</v>
      </c>
      <c r="E465" s="458" t="s">
        <v>1556</v>
      </c>
      <c r="F465" s="459">
        <v>0</v>
      </c>
    </row>
    <row r="466" spans="1:6" hidden="1" x14ac:dyDescent="0.2">
      <c r="A466" s="403"/>
      <c r="B466" s="453"/>
      <c r="C466" s="453"/>
      <c r="E466" s="456"/>
      <c r="F466" s="457"/>
    </row>
    <row r="467" spans="1:6" hidden="1" x14ac:dyDescent="0.2">
      <c r="A467" s="403"/>
      <c r="B467" s="453"/>
      <c r="C467" s="453"/>
      <c r="E467" s="456"/>
      <c r="F467" s="457"/>
    </row>
    <row r="468" spans="1:6" hidden="1" x14ac:dyDescent="0.2">
      <c r="A468" s="403"/>
      <c r="B468" s="453"/>
      <c r="C468" s="453"/>
      <c r="E468" s="456"/>
      <c r="F468" s="457"/>
    </row>
    <row r="469" spans="1:6" hidden="1" x14ac:dyDescent="0.2">
      <c r="A469" s="403"/>
      <c r="B469" s="453"/>
      <c r="C469" s="453"/>
      <c r="E469" s="456"/>
      <c r="F469" s="457"/>
    </row>
    <row r="470" spans="1:6" hidden="1" x14ac:dyDescent="0.2">
      <c r="A470" s="403"/>
      <c r="B470" s="428" t="s">
        <v>1320</v>
      </c>
      <c r="C470" s="453"/>
      <c r="D470" s="409" t="s">
        <v>1319</v>
      </c>
      <c r="E470" s="458" t="s">
        <v>1556</v>
      </c>
      <c r="F470" s="459">
        <v>0</v>
      </c>
    </row>
    <row r="471" spans="1:6" hidden="1" x14ac:dyDescent="0.2">
      <c r="A471" s="403"/>
      <c r="B471" s="453"/>
      <c r="C471" s="453"/>
      <c r="E471" s="456"/>
      <c r="F471" s="457"/>
    </row>
    <row r="472" spans="1:6" hidden="1" x14ac:dyDescent="0.2">
      <c r="A472" s="403"/>
      <c r="B472" s="453"/>
      <c r="C472" s="453"/>
      <c r="E472" s="456"/>
      <c r="F472" s="457"/>
    </row>
    <row r="473" spans="1:6" hidden="1" x14ac:dyDescent="0.2">
      <c r="A473" s="403"/>
      <c r="B473" s="453"/>
      <c r="C473" s="453"/>
      <c r="E473" s="456"/>
      <c r="F473" s="457"/>
    </row>
    <row r="474" spans="1:6" hidden="1" x14ac:dyDescent="0.2">
      <c r="A474" s="403"/>
      <c r="B474" s="453"/>
      <c r="C474" s="453"/>
      <c r="E474" s="456"/>
      <c r="F474" s="457"/>
    </row>
    <row r="475" spans="1:6" hidden="1" x14ac:dyDescent="0.2">
      <c r="A475" s="403"/>
      <c r="B475" s="428" t="s">
        <v>1327</v>
      </c>
      <c r="C475" s="453"/>
      <c r="D475" s="409" t="s">
        <v>1326</v>
      </c>
      <c r="E475" s="458" t="s">
        <v>1556</v>
      </c>
      <c r="F475" s="459">
        <v>0</v>
      </c>
    </row>
    <row r="476" spans="1:6" hidden="1" x14ac:dyDescent="0.2">
      <c r="A476" s="403"/>
      <c r="B476" s="453"/>
      <c r="C476" s="453"/>
      <c r="E476" s="456"/>
      <c r="F476" s="457"/>
    </row>
    <row r="477" spans="1:6" hidden="1" x14ac:dyDescent="0.2">
      <c r="A477" s="403"/>
      <c r="B477" s="453"/>
      <c r="C477" s="453"/>
      <c r="E477" s="456"/>
      <c r="F477" s="457"/>
    </row>
    <row r="478" spans="1:6" hidden="1" x14ac:dyDescent="0.2">
      <c r="A478" s="403"/>
      <c r="B478" s="453"/>
      <c r="C478" s="453"/>
      <c r="E478" s="456"/>
      <c r="F478" s="457"/>
    </row>
    <row r="479" spans="1:6" hidden="1" x14ac:dyDescent="0.2">
      <c r="A479" s="403"/>
      <c r="B479" s="453"/>
      <c r="C479" s="453"/>
      <c r="E479" s="456"/>
      <c r="F479" s="457"/>
    </row>
    <row r="480" spans="1:6" hidden="1" x14ac:dyDescent="0.2">
      <c r="A480" s="403"/>
      <c r="B480" s="467" t="s">
        <v>1296</v>
      </c>
      <c r="C480" s="462" t="s">
        <v>665</v>
      </c>
      <c r="D480" s="405" t="s">
        <v>1565</v>
      </c>
      <c r="E480" s="490">
        <f>+E465+E470+E475</f>
        <v>0</v>
      </c>
      <c r="F480" s="491">
        <f>+F465+F470+F475</f>
        <v>0</v>
      </c>
    </row>
    <row r="481" spans="1:6" ht="53.25" hidden="1" customHeight="1" x14ac:dyDescent="0.2">
      <c r="A481" s="403"/>
      <c r="B481" s="453"/>
      <c r="C481" s="453"/>
      <c r="E481" s="456"/>
      <c r="F481" s="457"/>
    </row>
    <row r="482" spans="1:6" hidden="1" x14ac:dyDescent="0.2">
      <c r="A482" s="403"/>
      <c r="B482" s="453"/>
      <c r="C482" s="453"/>
      <c r="E482" s="456"/>
      <c r="F482" s="457"/>
    </row>
    <row r="483" spans="1:6" hidden="1" x14ac:dyDescent="0.2">
      <c r="A483" s="403"/>
      <c r="B483" s="453"/>
      <c r="C483" s="453"/>
      <c r="E483" s="456"/>
      <c r="F483" s="457"/>
    </row>
    <row r="484" spans="1:6" hidden="1" x14ac:dyDescent="0.2">
      <c r="A484" s="403"/>
      <c r="B484" s="453"/>
      <c r="C484" s="453"/>
      <c r="E484" s="456"/>
      <c r="F484" s="457"/>
    </row>
    <row r="485" spans="1:6" ht="25.5" hidden="1" x14ac:dyDescent="0.2">
      <c r="A485" s="460" t="s">
        <v>1435</v>
      </c>
      <c r="B485" s="455" t="s">
        <v>693</v>
      </c>
      <c r="C485" s="462" t="s">
        <v>670</v>
      </c>
      <c r="D485" s="405" t="s">
        <v>1434</v>
      </c>
      <c r="E485" s="456"/>
      <c r="F485" s="457"/>
    </row>
    <row r="486" spans="1:6" hidden="1" x14ac:dyDescent="0.2">
      <c r="A486" s="403"/>
      <c r="B486" s="428" t="s">
        <v>1307</v>
      </c>
      <c r="C486" s="453"/>
      <c r="D486" s="409" t="s">
        <v>1306</v>
      </c>
      <c r="E486" s="458" t="s">
        <v>1556</v>
      </c>
      <c r="F486" s="459">
        <v>0</v>
      </c>
    </row>
    <row r="487" spans="1:6" hidden="1" x14ac:dyDescent="0.2">
      <c r="A487" s="438"/>
      <c r="C487" s="400"/>
      <c r="D487" s="400"/>
      <c r="E487" s="456"/>
      <c r="F487" s="457"/>
    </row>
    <row r="488" spans="1:6" hidden="1" x14ac:dyDescent="0.2">
      <c r="A488" s="403"/>
      <c r="B488" s="453"/>
      <c r="C488" s="453"/>
      <c r="E488" s="456"/>
      <c r="F488" s="457"/>
    </row>
    <row r="489" spans="1:6" hidden="1" x14ac:dyDescent="0.2">
      <c r="A489" s="403"/>
      <c r="B489" s="453"/>
      <c r="C489" s="453"/>
      <c r="E489" s="456"/>
      <c r="F489" s="457"/>
    </row>
    <row r="490" spans="1:6" hidden="1" x14ac:dyDescent="0.2">
      <c r="A490" s="438"/>
      <c r="B490" s="453"/>
      <c r="C490" s="453"/>
      <c r="E490" s="456"/>
      <c r="F490" s="457"/>
    </row>
    <row r="491" spans="1:6" hidden="1" x14ac:dyDescent="0.2">
      <c r="A491" s="403"/>
      <c r="B491" s="428" t="s">
        <v>1320</v>
      </c>
      <c r="C491" s="453"/>
      <c r="D491" s="409" t="s">
        <v>1319</v>
      </c>
      <c r="E491" s="458" t="s">
        <v>1556</v>
      </c>
      <c r="F491" s="459">
        <v>0</v>
      </c>
    </row>
    <row r="492" spans="1:6" hidden="1" x14ac:dyDescent="0.2">
      <c r="A492" s="403"/>
      <c r="C492" s="400"/>
      <c r="D492" s="400"/>
      <c r="E492" s="456"/>
      <c r="F492" s="457"/>
    </row>
    <row r="493" spans="1:6" hidden="1" x14ac:dyDescent="0.2">
      <c r="A493" s="403"/>
      <c r="B493" s="453"/>
      <c r="C493" s="453"/>
      <c r="E493" s="456"/>
      <c r="F493" s="457"/>
    </row>
    <row r="494" spans="1:6" hidden="1" x14ac:dyDescent="0.2">
      <c r="A494" s="403"/>
      <c r="B494" s="453"/>
      <c r="C494" s="453"/>
      <c r="E494" s="456"/>
      <c r="F494" s="457"/>
    </row>
    <row r="495" spans="1:6" hidden="1" x14ac:dyDescent="0.2">
      <c r="A495" s="424"/>
      <c r="B495" s="469"/>
      <c r="C495" s="469"/>
      <c r="D495" s="412"/>
      <c r="E495" s="486"/>
      <c r="F495" s="413"/>
    </row>
    <row r="496" spans="1:6" hidden="1" x14ac:dyDescent="0.2">
      <c r="A496" s="403"/>
      <c r="B496" s="428" t="s">
        <v>1327</v>
      </c>
      <c r="C496" s="453"/>
      <c r="D496" s="409" t="s">
        <v>1326</v>
      </c>
      <c r="E496" s="458" t="s">
        <v>1556</v>
      </c>
      <c r="F496" s="459">
        <v>0</v>
      </c>
    </row>
    <row r="497" spans="1:6" hidden="1" x14ac:dyDescent="0.2">
      <c r="A497" s="403"/>
      <c r="B497" s="453"/>
      <c r="C497" s="453"/>
      <c r="E497" s="456"/>
      <c r="F497" s="457"/>
    </row>
    <row r="498" spans="1:6" hidden="1" x14ac:dyDescent="0.2">
      <c r="A498" s="403"/>
      <c r="B498" s="453"/>
      <c r="C498" s="453"/>
      <c r="E498" s="456"/>
      <c r="F498" s="457"/>
    </row>
    <row r="499" spans="1:6" hidden="1" x14ac:dyDescent="0.2">
      <c r="A499" s="424"/>
      <c r="B499" s="469"/>
      <c r="C499" s="469"/>
      <c r="D499" s="412"/>
      <c r="E499" s="470"/>
      <c r="F499" s="471"/>
    </row>
    <row r="500" spans="1:6" hidden="1" x14ac:dyDescent="0.2">
      <c r="A500" s="403"/>
      <c r="B500" s="453"/>
      <c r="C500" s="453"/>
      <c r="E500" s="456"/>
      <c r="F500" s="457"/>
    </row>
    <row r="501" spans="1:6" ht="25.5" hidden="1" x14ac:dyDescent="0.2">
      <c r="A501" s="403"/>
      <c r="B501" s="467" t="s">
        <v>1296</v>
      </c>
      <c r="C501" s="462" t="s">
        <v>670</v>
      </c>
      <c r="D501" s="405" t="s">
        <v>1434</v>
      </c>
      <c r="E501" s="490">
        <f>+E486+E491+E496</f>
        <v>0</v>
      </c>
      <c r="F501" s="491">
        <f>+F486+F491+F496</f>
        <v>0</v>
      </c>
    </row>
    <row r="502" spans="1:6" hidden="1" x14ac:dyDescent="0.2">
      <c r="A502" s="403"/>
      <c r="B502" s="453"/>
      <c r="C502" s="453"/>
      <c r="E502" s="456"/>
      <c r="F502" s="457"/>
    </row>
    <row r="503" spans="1:6" hidden="1" x14ac:dyDescent="0.2">
      <c r="A503" s="403"/>
      <c r="B503" s="453"/>
      <c r="C503" s="453"/>
      <c r="E503" s="456"/>
      <c r="F503" s="457"/>
    </row>
    <row r="504" spans="1:6" hidden="1" x14ac:dyDescent="0.2">
      <c r="A504" s="403"/>
      <c r="B504" s="453"/>
      <c r="C504" s="453"/>
      <c r="E504" s="456"/>
      <c r="F504" s="457"/>
    </row>
    <row r="505" spans="1:6" hidden="1" x14ac:dyDescent="0.2">
      <c r="A505" s="403"/>
      <c r="B505" s="453"/>
      <c r="C505" s="453"/>
      <c r="E505" s="456"/>
      <c r="F505" s="457"/>
    </row>
    <row r="506" spans="1:6" hidden="1" x14ac:dyDescent="0.2">
      <c r="A506" s="424"/>
      <c r="B506" s="469"/>
      <c r="C506" s="469"/>
      <c r="D506" s="412"/>
      <c r="E506" s="470"/>
      <c r="F506" s="471"/>
    </row>
    <row r="507" spans="1:6" hidden="1" x14ac:dyDescent="0.2">
      <c r="A507" s="454" t="s">
        <v>1433</v>
      </c>
      <c r="B507" s="455" t="s">
        <v>693</v>
      </c>
      <c r="C507" s="462" t="s">
        <v>671</v>
      </c>
      <c r="D507" s="554" t="s">
        <v>1566</v>
      </c>
      <c r="E507" s="554"/>
      <c r="F507" s="457"/>
    </row>
    <row r="508" spans="1:6" hidden="1" x14ac:dyDescent="0.2">
      <c r="A508" s="403"/>
      <c r="B508" s="428" t="s">
        <v>1307</v>
      </c>
      <c r="C508" s="453"/>
      <c r="D508" s="409" t="s">
        <v>1306</v>
      </c>
      <c r="E508" s="458" t="s">
        <v>1556</v>
      </c>
      <c r="F508" s="459">
        <v>0</v>
      </c>
    </row>
    <row r="509" spans="1:6" hidden="1" x14ac:dyDescent="0.2">
      <c r="A509" s="403"/>
      <c r="B509" s="453"/>
      <c r="C509" s="453"/>
      <c r="E509" s="456"/>
      <c r="F509" s="457"/>
    </row>
    <row r="510" spans="1:6" hidden="1" x14ac:dyDescent="0.2">
      <c r="A510" s="403"/>
      <c r="B510" s="453"/>
      <c r="C510" s="453"/>
      <c r="E510" s="456"/>
      <c r="F510" s="457"/>
    </row>
    <row r="511" spans="1:6" hidden="1" x14ac:dyDescent="0.2">
      <c r="A511" s="403"/>
      <c r="B511" s="453"/>
      <c r="C511" s="453"/>
      <c r="E511" s="456"/>
      <c r="F511" s="457"/>
    </row>
    <row r="512" spans="1:6" hidden="1" x14ac:dyDescent="0.2">
      <c r="A512" s="403"/>
      <c r="B512" s="453"/>
      <c r="C512" s="453"/>
      <c r="E512" s="456"/>
      <c r="F512" s="457"/>
    </row>
    <row r="513" spans="1:6" hidden="1" x14ac:dyDescent="0.2">
      <c r="A513" s="403"/>
      <c r="B513" s="428" t="s">
        <v>1320</v>
      </c>
      <c r="C513" s="453"/>
      <c r="D513" s="409" t="s">
        <v>1319</v>
      </c>
      <c r="E513" s="458" t="s">
        <v>1556</v>
      </c>
      <c r="F513" s="459">
        <v>0</v>
      </c>
    </row>
    <row r="514" spans="1:6" hidden="1" x14ac:dyDescent="0.2">
      <c r="A514" s="403"/>
      <c r="B514" s="453"/>
      <c r="C514" s="453"/>
      <c r="E514" s="456"/>
      <c r="F514" s="457"/>
    </row>
    <row r="515" spans="1:6" hidden="1" x14ac:dyDescent="0.2">
      <c r="A515" s="403"/>
      <c r="B515" s="453"/>
      <c r="C515" s="453"/>
      <c r="E515" s="456"/>
      <c r="F515" s="457"/>
    </row>
    <row r="516" spans="1:6" hidden="1" x14ac:dyDescent="0.2">
      <c r="A516" s="403"/>
      <c r="B516" s="453"/>
      <c r="C516" s="453"/>
      <c r="E516" s="456"/>
      <c r="F516" s="457"/>
    </row>
    <row r="517" spans="1:6" hidden="1" x14ac:dyDescent="0.2">
      <c r="A517" s="403"/>
      <c r="B517" s="453"/>
      <c r="C517" s="453"/>
      <c r="E517" s="456"/>
      <c r="F517" s="457"/>
    </row>
    <row r="518" spans="1:6" hidden="1" x14ac:dyDescent="0.2">
      <c r="A518" s="403"/>
      <c r="B518" s="428" t="s">
        <v>1327</v>
      </c>
      <c r="C518" s="453"/>
      <c r="D518" s="409" t="s">
        <v>1326</v>
      </c>
      <c r="E518" s="458" t="s">
        <v>1556</v>
      </c>
      <c r="F518" s="459">
        <v>0</v>
      </c>
    </row>
    <row r="519" spans="1:6" hidden="1" x14ac:dyDescent="0.2">
      <c r="A519" s="403"/>
      <c r="B519" s="453"/>
      <c r="C519" s="453"/>
      <c r="E519" s="456"/>
      <c r="F519" s="457"/>
    </row>
    <row r="520" spans="1:6" hidden="1" x14ac:dyDescent="0.2">
      <c r="A520" s="403"/>
      <c r="B520" s="453"/>
      <c r="C520" s="453"/>
      <c r="E520" s="456"/>
      <c r="F520" s="457"/>
    </row>
    <row r="521" spans="1:6" hidden="1" x14ac:dyDescent="0.2">
      <c r="A521" s="403"/>
      <c r="B521" s="453"/>
      <c r="C521" s="453"/>
      <c r="E521" s="456"/>
      <c r="F521" s="457"/>
    </row>
    <row r="522" spans="1:6" hidden="1" x14ac:dyDescent="0.2">
      <c r="A522" s="403"/>
      <c r="B522" s="453"/>
      <c r="C522" s="453"/>
      <c r="E522" s="456"/>
      <c r="F522" s="457"/>
    </row>
    <row r="523" spans="1:6" ht="25.5" hidden="1" x14ac:dyDescent="0.2">
      <c r="A523" s="403"/>
      <c r="B523" s="467" t="s">
        <v>1296</v>
      </c>
      <c r="C523" s="462" t="s">
        <v>671</v>
      </c>
      <c r="D523" s="405" t="s">
        <v>1566</v>
      </c>
      <c r="E523" s="490">
        <f>+E508+E513+E518</f>
        <v>0</v>
      </c>
      <c r="F523" s="491">
        <f>+F508+F513+F518</f>
        <v>0</v>
      </c>
    </row>
    <row r="524" spans="1:6" hidden="1" x14ac:dyDescent="0.2">
      <c r="A524" s="403"/>
      <c r="B524" s="467"/>
      <c r="C524" s="462"/>
      <c r="D524" s="405"/>
      <c r="E524" s="456"/>
      <c r="F524" s="457"/>
    </row>
    <row r="525" spans="1:6" hidden="1" x14ac:dyDescent="0.2">
      <c r="A525" s="403"/>
      <c r="B525" s="453"/>
      <c r="C525" s="453"/>
      <c r="E525" s="456"/>
      <c r="F525" s="457"/>
    </row>
    <row r="526" spans="1:6" hidden="1" x14ac:dyDescent="0.2">
      <c r="A526" s="403"/>
      <c r="B526" s="453"/>
      <c r="C526" s="453"/>
      <c r="E526" s="456"/>
      <c r="F526" s="457"/>
    </row>
    <row r="527" spans="1:6" ht="22.5" hidden="1" customHeight="1" x14ac:dyDescent="0.2">
      <c r="A527" s="403"/>
      <c r="B527" s="453"/>
      <c r="C527" s="453"/>
      <c r="E527" s="470"/>
      <c r="F527" s="471"/>
    </row>
    <row r="528" spans="1:6" hidden="1" x14ac:dyDescent="0.2">
      <c r="A528" s="548"/>
      <c r="B528" s="549"/>
      <c r="C528" s="472"/>
      <c r="D528" s="473"/>
      <c r="E528" s="477"/>
      <c r="F528" s="478"/>
    </row>
    <row r="529" spans="1:6" hidden="1" x14ac:dyDescent="0.2">
      <c r="A529" s="541" t="s">
        <v>1431</v>
      </c>
      <c r="B529" s="542"/>
      <c r="C529" s="542"/>
      <c r="D529" s="476" t="s">
        <v>1430</v>
      </c>
      <c r="E529" s="461">
        <f>+E523+E501+E480</f>
        <v>0</v>
      </c>
      <c r="F529" s="415">
        <f>+F523+F501+F480</f>
        <v>0</v>
      </c>
    </row>
    <row r="530" spans="1:6" hidden="1" x14ac:dyDescent="0.2">
      <c r="A530" s="481"/>
      <c r="B530" s="482"/>
      <c r="C530" s="482"/>
      <c r="D530" s="476"/>
      <c r="E530" s="477"/>
      <c r="F530" s="478"/>
    </row>
    <row r="531" spans="1:6" hidden="1" x14ac:dyDescent="0.2">
      <c r="A531" s="407"/>
      <c r="B531" s="462"/>
      <c r="C531" s="453"/>
      <c r="D531" s="405"/>
      <c r="E531" s="477"/>
      <c r="F531" s="478"/>
    </row>
    <row r="532" spans="1:6" hidden="1" x14ac:dyDescent="0.2">
      <c r="A532" s="407"/>
      <c r="B532" s="462"/>
      <c r="C532" s="453"/>
      <c r="D532" s="405"/>
      <c r="E532" s="477"/>
      <c r="F532" s="478"/>
    </row>
    <row r="533" spans="1:6" hidden="1" x14ac:dyDescent="0.2">
      <c r="A533" s="424"/>
      <c r="B533" s="469"/>
      <c r="C533" s="469"/>
      <c r="D533" s="425"/>
      <c r="E533" s="492"/>
      <c r="F533" s="493"/>
    </row>
    <row r="534" spans="1:6" hidden="1" x14ac:dyDescent="0.2">
      <c r="A534" s="403"/>
      <c r="B534" s="453"/>
      <c r="C534" s="453"/>
      <c r="F534" s="408"/>
    </row>
    <row r="535" spans="1:6" ht="13.5" hidden="1" thickBot="1" x14ac:dyDescent="0.25">
      <c r="A535" s="543" t="s">
        <v>1300</v>
      </c>
      <c r="B535" s="544"/>
      <c r="C535" s="497" t="s">
        <v>669</v>
      </c>
      <c r="D535" s="483" t="s">
        <v>1408</v>
      </c>
      <c r="E535" s="480"/>
      <c r="F535" s="423"/>
    </row>
    <row r="536" spans="1:6" hidden="1" x14ac:dyDescent="0.2">
      <c r="A536" s="403"/>
      <c r="B536" s="453"/>
      <c r="C536" s="453"/>
      <c r="D536" s="405"/>
      <c r="E536" s="461"/>
      <c r="F536" s="415"/>
    </row>
    <row r="537" spans="1:6" hidden="1" x14ac:dyDescent="0.2">
      <c r="A537" s="460" t="s">
        <v>1429</v>
      </c>
      <c r="B537" s="467" t="s">
        <v>693</v>
      </c>
      <c r="C537" s="462" t="s">
        <v>665</v>
      </c>
      <c r="D537" s="405" t="s">
        <v>1428</v>
      </c>
      <c r="E537" s="458"/>
      <c r="F537" s="459"/>
    </row>
    <row r="538" spans="1:6" hidden="1" x14ac:dyDescent="0.2">
      <c r="A538" s="403"/>
      <c r="B538" s="428" t="s">
        <v>1307</v>
      </c>
      <c r="C538" s="453"/>
      <c r="D538" s="409" t="s">
        <v>1306</v>
      </c>
      <c r="E538" s="458" t="s">
        <v>1556</v>
      </c>
      <c r="F538" s="459">
        <v>0</v>
      </c>
    </row>
    <row r="539" spans="1:6" hidden="1" x14ac:dyDescent="0.2">
      <c r="A539" s="403"/>
      <c r="C539" s="400"/>
      <c r="D539" s="400"/>
      <c r="E539" s="456"/>
      <c r="F539" s="457"/>
    </row>
    <row r="540" spans="1:6" hidden="1" x14ac:dyDescent="0.2">
      <c r="A540" s="403"/>
      <c r="B540" s="453"/>
      <c r="C540" s="453"/>
      <c r="E540" s="456"/>
      <c r="F540" s="457"/>
    </row>
    <row r="541" spans="1:6" hidden="1" x14ac:dyDescent="0.2">
      <c r="A541" s="403"/>
      <c r="B541" s="453"/>
      <c r="C541" s="453"/>
      <c r="E541" s="456"/>
      <c r="F541" s="457"/>
    </row>
    <row r="542" spans="1:6" hidden="1" x14ac:dyDescent="0.2">
      <c r="A542" s="403"/>
      <c r="B542" s="453"/>
      <c r="C542" s="453"/>
      <c r="E542" s="456"/>
      <c r="F542" s="457"/>
    </row>
    <row r="543" spans="1:6" hidden="1" x14ac:dyDescent="0.2">
      <c r="A543" s="403"/>
      <c r="B543" s="428" t="s">
        <v>1320</v>
      </c>
      <c r="C543" s="453"/>
      <c r="D543" s="409" t="s">
        <v>1319</v>
      </c>
      <c r="E543" s="458" t="s">
        <v>1556</v>
      </c>
      <c r="F543" s="459">
        <v>0</v>
      </c>
    </row>
    <row r="544" spans="1:6" hidden="1" x14ac:dyDescent="0.2">
      <c r="A544" s="403"/>
      <c r="C544" s="400"/>
      <c r="D544" s="400"/>
      <c r="E544" s="456"/>
      <c r="F544" s="457"/>
    </row>
    <row r="545" spans="1:6" hidden="1" x14ac:dyDescent="0.2">
      <c r="A545" s="403"/>
      <c r="B545" s="453"/>
      <c r="C545" s="453"/>
      <c r="E545" s="456"/>
      <c r="F545" s="457"/>
    </row>
    <row r="546" spans="1:6" hidden="1" x14ac:dyDescent="0.2">
      <c r="A546" s="403"/>
      <c r="B546" s="453"/>
      <c r="C546" s="453"/>
      <c r="E546" s="456"/>
      <c r="F546" s="457"/>
    </row>
    <row r="547" spans="1:6" hidden="1" x14ac:dyDescent="0.2">
      <c r="A547" s="403"/>
      <c r="B547" s="453"/>
      <c r="C547" s="453"/>
      <c r="E547" s="456"/>
      <c r="F547" s="457"/>
    </row>
    <row r="548" spans="1:6" hidden="1" x14ac:dyDescent="0.2">
      <c r="A548" s="403"/>
      <c r="B548" s="453"/>
      <c r="C548" s="453"/>
      <c r="F548" s="408"/>
    </row>
    <row r="549" spans="1:6" s="467" customFormat="1" hidden="1" x14ac:dyDescent="0.2">
      <c r="A549" s="403"/>
      <c r="B549" s="428" t="s">
        <v>1327</v>
      </c>
      <c r="C549" s="453"/>
      <c r="D549" s="409" t="s">
        <v>1326</v>
      </c>
      <c r="E549" s="458" t="s">
        <v>1556</v>
      </c>
      <c r="F549" s="459">
        <v>0</v>
      </c>
    </row>
    <row r="550" spans="1:6" s="467" customFormat="1" hidden="1" x14ac:dyDescent="0.2">
      <c r="A550" s="403"/>
      <c r="B550" s="453"/>
      <c r="C550" s="453"/>
      <c r="D550" s="409"/>
      <c r="E550" s="456"/>
      <c r="F550" s="457"/>
    </row>
    <row r="551" spans="1:6" s="467" customFormat="1" hidden="1" x14ac:dyDescent="0.2">
      <c r="A551" s="403"/>
      <c r="B551" s="453"/>
      <c r="C551" s="453"/>
      <c r="D551" s="409"/>
      <c r="E551" s="456"/>
      <c r="F551" s="457"/>
    </row>
    <row r="552" spans="1:6" s="467" customFormat="1" hidden="1" x14ac:dyDescent="0.2">
      <c r="A552" s="403"/>
      <c r="B552" s="453"/>
      <c r="C552" s="453"/>
      <c r="D552" s="409"/>
      <c r="E552" s="456"/>
      <c r="F552" s="457"/>
    </row>
    <row r="553" spans="1:6" s="467" customFormat="1" hidden="1" x14ac:dyDescent="0.2">
      <c r="A553" s="403"/>
      <c r="B553" s="453"/>
      <c r="C553" s="453"/>
      <c r="D553" s="409"/>
      <c r="E553" s="456"/>
      <c r="F553" s="457"/>
    </row>
    <row r="554" spans="1:6" s="467" customFormat="1" hidden="1" x14ac:dyDescent="0.2">
      <c r="A554" s="403"/>
      <c r="B554" s="467" t="s">
        <v>1296</v>
      </c>
      <c r="C554" s="462" t="s">
        <v>665</v>
      </c>
      <c r="D554" s="405" t="s">
        <v>1428</v>
      </c>
      <c r="E554" s="490">
        <f>+E538+E543+E549</f>
        <v>0</v>
      </c>
      <c r="F554" s="491">
        <f>+F538+F543+F549</f>
        <v>0</v>
      </c>
    </row>
    <row r="555" spans="1:6" hidden="1" x14ac:dyDescent="0.2">
      <c r="A555" s="403"/>
      <c r="B555" s="453"/>
      <c r="C555" s="453"/>
      <c r="E555" s="456"/>
      <c r="F555" s="457"/>
    </row>
    <row r="556" spans="1:6" hidden="1" x14ac:dyDescent="0.2">
      <c r="A556" s="403"/>
      <c r="B556" s="453"/>
      <c r="C556" s="453"/>
      <c r="E556" s="456"/>
      <c r="F556" s="457"/>
    </row>
    <row r="557" spans="1:6" hidden="1" x14ac:dyDescent="0.2">
      <c r="A557" s="403"/>
      <c r="B557" s="453"/>
      <c r="C557" s="453"/>
      <c r="E557" s="456"/>
      <c r="F557" s="457"/>
    </row>
    <row r="558" spans="1:6" hidden="1" x14ac:dyDescent="0.2">
      <c r="A558" s="403"/>
      <c r="B558" s="453"/>
      <c r="C558" s="453"/>
      <c r="E558" s="456"/>
      <c r="F558" s="457"/>
    </row>
    <row r="559" spans="1:6" hidden="1" x14ac:dyDescent="0.2">
      <c r="A559" s="454" t="s">
        <v>1427</v>
      </c>
      <c r="B559" s="455" t="s">
        <v>693</v>
      </c>
      <c r="C559" s="462" t="s">
        <v>670</v>
      </c>
      <c r="D559" s="405" t="s">
        <v>1426</v>
      </c>
      <c r="F559" s="408"/>
    </row>
    <row r="560" spans="1:6" hidden="1" x14ac:dyDescent="0.2">
      <c r="A560" s="403"/>
      <c r="B560" s="428" t="s">
        <v>1307</v>
      </c>
      <c r="C560" s="453"/>
      <c r="D560" s="409" t="s">
        <v>1306</v>
      </c>
      <c r="E560" s="458" t="s">
        <v>1556</v>
      </c>
      <c r="F560" s="459">
        <v>0</v>
      </c>
    </row>
    <row r="561" spans="1:6" hidden="1" x14ac:dyDescent="0.2">
      <c r="A561" s="403"/>
      <c r="B561" s="453"/>
      <c r="C561" s="453"/>
      <c r="E561" s="456"/>
      <c r="F561" s="457"/>
    </row>
    <row r="562" spans="1:6" hidden="1" x14ac:dyDescent="0.2">
      <c r="A562" s="403"/>
      <c r="B562" s="453"/>
      <c r="C562" s="453"/>
      <c r="E562" s="456"/>
      <c r="F562" s="457"/>
    </row>
    <row r="563" spans="1:6" hidden="1" x14ac:dyDescent="0.2">
      <c r="A563" s="403"/>
      <c r="B563" s="453"/>
      <c r="C563" s="453"/>
      <c r="E563" s="456"/>
      <c r="F563" s="457"/>
    </row>
    <row r="564" spans="1:6" hidden="1" x14ac:dyDescent="0.2">
      <c r="A564" s="403"/>
      <c r="B564" s="453"/>
      <c r="C564" s="453"/>
      <c r="E564" s="456"/>
      <c r="F564" s="457"/>
    </row>
    <row r="565" spans="1:6" hidden="1" x14ac:dyDescent="0.2">
      <c r="A565" s="403"/>
      <c r="B565" s="428" t="s">
        <v>1320</v>
      </c>
      <c r="C565" s="453"/>
      <c r="D565" s="409" t="s">
        <v>1319</v>
      </c>
      <c r="E565" s="458" t="s">
        <v>1556</v>
      </c>
      <c r="F565" s="459">
        <v>0</v>
      </c>
    </row>
    <row r="566" spans="1:6" hidden="1" x14ac:dyDescent="0.2">
      <c r="A566" s="403"/>
      <c r="B566" s="453"/>
      <c r="C566" s="453"/>
      <c r="E566" s="456"/>
      <c r="F566" s="457"/>
    </row>
    <row r="567" spans="1:6" hidden="1" x14ac:dyDescent="0.2">
      <c r="A567" s="403"/>
      <c r="B567" s="453"/>
      <c r="C567" s="453"/>
      <c r="E567" s="456"/>
      <c r="F567" s="457"/>
    </row>
    <row r="568" spans="1:6" hidden="1" x14ac:dyDescent="0.2">
      <c r="A568" s="424"/>
      <c r="B568" s="469"/>
      <c r="C568" s="469"/>
      <c r="D568" s="412"/>
      <c r="E568" s="470"/>
      <c r="F568" s="471"/>
    </row>
    <row r="569" spans="1:6" hidden="1" x14ac:dyDescent="0.2">
      <c r="A569" s="430"/>
      <c r="B569" s="453"/>
      <c r="C569" s="453"/>
      <c r="E569" s="456"/>
      <c r="F569" s="457"/>
    </row>
    <row r="570" spans="1:6" hidden="1" x14ac:dyDescent="0.2">
      <c r="A570" s="403"/>
      <c r="B570" s="428" t="s">
        <v>1327</v>
      </c>
      <c r="C570" s="453"/>
      <c r="D570" s="409" t="s">
        <v>1326</v>
      </c>
      <c r="E570" s="458" t="s">
        <v>1556</v>
      </c>
      <c r="F570" s="459">
        <v>0</v>
      </c>
    </row>
    <row r="571" spans="1:6" hidden="1" x14ac:dyDescent="0.2">
      <c r="A571" s="403"/>
      <c r="B571" s="453"/>
      <c r="C571" s="453"/>
      <c r="E571" s="456"/>
      <c r="F571" s="457"/>
    </row>
    <row r="572" spans="1:6" hidden="1" x14ac:dyDescent="0.2">
      <c r="A572" s="403"/>
      <c r="B572" s="453"/>
      <c r="C572" s="453"/>
      <c r="E572" s="456"/>
      <c r="F572" s="457"/>
    </row>
    <row r="573" spans="1:6" hidden="1" x14ac:dyDescent="0.2">
      <c r="A573" s="403"/>
      <c r="B573" s="453"/>
      <c r="C573" s="453"/>
      <c r="E573" s="456"/>
      <c r="F573" s="457"/>
    </row>
    <row r="574" spans="1:6" hidden="1" x14ac:dyDescent="0.2">
      <c r="A574" s="403"/>
      <c r="B574" s="453"/>
      <c r="C574" s="453"/>
      <c r="E574" s="456"/>
      <c r="F574" s="457"/>
    </row>
    <row r="575" spans="1:6" hidden="1" x14ac:dyDescent="0.2">
      <c r="A575" s="403"/>
      <c r="B575" s="467" t="s">
        <v>1296</v>
      </c>
      <c r="C575" s="462" t="s">
        <v>670</v>
      </c>
      <c r="D575" s="405" t="s">
        <v>1425</v>
      </c>
      <c r="E575" s="490">
        <f>+E560+E565+E570</f>
        <v>0</v>
      </c>
      <c r="F575" s="491">
        <f>+F560+F565+F570</f>
        <v>0</v>
      </c>
    </row>
    <row r="576" spans="1:6" hidden="1" x14ac:dyDescent="0.2">
      <c r="A576" s="403"/>
      <c r="B576" s="453"/>
      <c r="C576" s="453"/>
      <c r="E576" s="456"/>
      <c r="F576" s="457"/>
    </row>
    <row r="577" spans="1:6" hidden="1" x14ac:dyDescent="0.2">
      <c r="A577" s="403"/>
      <c r="B577" s="453"/>
      <c r="C577" s="453"/>
      <c r="E577" s="456"/>
      <c r="F577" s="457"/>
    </row>
    <row r="578" spans="1:6" hidden="1" x14ac:dyDescent="0.2">
      <c r="A578" s="403"/>
      <c r="B578" s="453"/>
      <c r="C578" s="453"/>
      <c r="E578" s="456"/>
      <c r="F578" s="457"/>
    </row>
    <row r="579" spans="1:6" ht="20.25" customHeight="1" x14ac:dyDescent="0.2">
      <c r="A579" s="403"/>
      <c r="B579" s="453"/>
      <c r="C579" s="453"/>
      <c r="E579" s="456"/>
      <c r="F579" s="457"/>
    </row>
    <row r="580" spans="1:6" x14ac:dyDescent="0.2">
      <c r="A580" s="454" t="s">
        <v>1424</v>
      </c>
      <c r="B580" s="455" t="s">
        <v>693</v>
      </c>
      <c r="C580" s="462" t="s">
        <v>671</v>
      </c>
      <c r="D580" s="405" t="s">
        <v>1423</v>
      </c>
      <c r="F580" s="408"/>
    </row>
    <row r="581" spans="1:6" x14ac:dyDescent="0.2">
      <c r="A581" s="403"/>
      <c r="B581" s="428" t="s">
        <v>1307</v>
      </c>
      <c r="C581" s="453"/>
      <c r="D581" s="409" t="s">
        <v>1306</v>
      </c>
      <c r="E581" s="458">
        <v>1000</v>
      </c>
      <c r="F581" s="459">
        <v>806.64</v>
      </c>
    </row>
    <row r="582" spans="1:6" x14ac:dyDescent="0.2">
      <c r="A582" s="403"/>
      <c r="B582" s="453"/>
      <c r="C582" s="453"/>
      <c r="E582" s="456"/>
      <c r="F582" s="457"/>
    </row>
    <row r="583" spans="1:6" x14ac:dyDescent="0.2">
      <c r="A583" s="403"/>
      <c r="B583" s="453"/>
      <c r="C583" s="453"/>
      <c r="E583" s="456"/>
      <c r="F583" s="457"/>
    </row>
    <row r="584" spans="1:6" x14ac:dyDescent="0.2">
      <c r="A584" s="403"/>
      <c r="B584" s="428" t="s">
        <v>1320</v>
      </c>
      <c r="C584" s="453"/>
      <c r="D584" s="409" t="s">
        <v>1319</v>
      </c>
      <c r="E584" s="458">
        <v>0</v>
      </c>
      <c r="F584" s="459">
        <v>0</v>
      </c>
    </row>
    <row r="585" spans="1:6" x14ac:dyDescent="0.2">
      <c r="A585" s="403"/>
      <c r="B585" s="453"/>
      <c r="C585" s="453"/>
      <c r="E585" s="456"/>
      <c r="F585" s="457"/>
    </row>
    <row r="586" spans="1:6" x14ac:dyDescent="0.2">
      <c r="A586" s="403"/>
      <c r="B586" s="453"/>
      <c r="C586" s="453"/>
      <c r="E586" s="456"/>
      <c r="F586" s="457"/>
    </row>
    <row r="587" spans="1:6" x14ac:dyDescent="0.2">
      <c r="A587" s="403"/>
      <c r="B587" s="428" t="s">
        <v>1327</v>
      </c>
      <c r="C587" s="453"/>
      <c r="D587" s="409" t="s">
        <v>1326</v>
      </c>
      <c r="E587" s="458">
        <v>0</v>
      </c>
      <c r="F587" s="459">
        <v>0</v>
      </c>
    </row>
    <row r="588" spans="1:6" x14ac:dyDescent="0.2">
      <c r="A588" s="403"/>
      <c r="B588" s="453"/>
      <c r="C588" s="453"/>
      <c r="E588" s="456"/>
      <c r="F588" s="457"/>
    </row>
    <row r="589" spans="1:6" x14ac:dyDescent="0.2">
      <c r="A589" s="403"/>
      <c r="B589" s="453"/>
      <c r="C589" s="453"/>
      <c r="E589" s="456"/>
      <c r="F589" s="457"/>
    </row>
    <row r="590" spans="1:6" x14ac:dyDescent="0.2">
      <c r="A590" s="403"/>
      <c r="B590" s="467" t="s">
        <v>1296</v>
      </c>
      <c r="C590" s="462" t="s">
        <v>671</v>
      </c>
      <c r="D590" s="405" t="s">
        <v>1423</v>
      </c>
      <c r="E590" s="490">
        <f>+E581+E584+E587</f>
        <v>1000</v>
      </c>
      <c r="F590" s="491">
        <f>+F581+F584+F587</f>
        <v>806.64</v>
      </c>
    </row>
    <row r="591" spans="1:6" x14ac:dyDescent="0.2">
      <c r="A591" s="403"/>
      <c r="B591" s="453"/>
      <c r="C591" s="453"/>
      <c r="E591" s="456"/>
      <c r="F591" s="457"/>
    </row>
    <row r="592" spans="1:6" s="467" customFormat="1" x14ac:dyDescent="0.2">
      <c r="A592" s="424"/>
      <c r="B592" s="469"/>
      <c r="C592" s="469"/>
      <c r="D592" s="412"/>
      <c r="E592" s="470"/>
      <c r="F592" s="471"/>
    </row>
    <row r="593" spans="1:6" s="467" customFormat="1" hidden="1" x14ac:dyDescent="0.2">
      <c r="A593" s="454" t="s">
        <v>1422</v>
      </c>
      <c r="B593" s="455" t="s">
        <v>693</v>
      </c>
      <c r="C593" s="462" t="s">
        <v>1347</v>
      </c>
      <c r="D593" s="405" t="s">
        <v>1421</v>
      </c>
      <c r="E593" s="402"/>
      <c r="F593" s="408"/>
    </row>
    <row r="594" spans="1:6" s="467" customFormat="1" hidden="1" x14ac:dyDescent="0.2">
      <c r="A594" s="403"/>
      <c r="B594" s="428" t="s">
        <v>1307</v>
      </c>
      <c r="C594" s="453"/>
      <c r="D594" s="409" t="s">
        <v>1306</v>
      </c>
      <c r="E594" s="458" t="s">
        <v>1556</v>
      </c>
      <c r="F594" s="459">
        <v>0</v>
      </c>
    </row>
    <row r="595" spans="1:6" s="467" customFormat="1" hidden="1" x14ac:dyDescent="0.2">
      <c r="A595" s="403"/>
      <c r="B595" s="453"/>
      <c r="C595" s="453"/>
      <c r="D595" s="409"/>
      <c r="E595" s="456"/>
      <c r="F595" s="457"/>
    </row>
    <row r="596" spans="1:6" s="467" customFormat="1" hidden="1" x14ac:dyDescent="0.2">
      <c r="A596" s="403"/>
      <c r="B596" s="453"/>
      <c r="C596" s="453"/>
      <c r="D596" s="409"/>
      <c r="E596" s="456"/>
      <c r="F596" s="457"/>
    </row>
    <row r="597" spans="1:6" s="467" customFormat="1" hidden="1" x14ac:dyDescent="0.2">
      <c r="A597" s="403"/>
      <c r="B597" s="453"/>
      <c r="C597" s="453"/>
      <c r="D597" s="409"/>
      <c r="E597" s="456"/>
      <c r="F597" s="457"/>
    </row>
    <row r="598" spans="1:6" hidden="1" x14ac:dyDescent="0.2">
      <c r="A598" s="403"/>
      <c r="B598" s="453"/>
      <c r="C598" s="453"/>
      <c r="E598" s="456"/>
      <c r="F598" s="457"/>
    </row>
    <row r="599" spans="1:6" hidden="1" x14ac:dyDescent="0.2">
      <c r="A599" s="403"/>
      <c r="B599" s="428" t="s">
        <v>1320</v>
      </c>
      <c r="C599" s="453"/>
      <c r="D599" s="409" t="s">
        <v>1319</v>
      </c>
      <c r="E599" s="458" t="s">
        <v>1556</v>
      </c>
      <c r="F599" s="459">
        <v>0</v>
      </c>
    </row>
    <row r="600" spans="1:6" hidden="1" x14ac:dyDescent="0.2">
      <c r="A600" s="403"/>
      <c r="B600" s="453"/>
      <c r="C600" s="453"/>
      <c r="E600" s="456"/>
      <c r="F600" s="457"/>
    </row>
    <row r="601" spans="1:6" hidden="1" x14ac:dyDescent="0.2">
      <c r="A601" s="403"/>
      <c r="B601" s="453"/>
      <c r="C601" s="453"/>
      <c r="E601" s="456"/>
      <c r="F601" s="457"/>
    </row>
    <row r="602" spans="1:6" hidden="1" x14ac:dyDescent="0.2">
      <c r="A602" s="403"/>
      <c r="B602" s="453"/>
      <c r="C602" s="453"/>
      <c r="E602" s="456"/>
      <c r="F602" s="457"/>
    </row>
    <row r="603" spans="1:6" hidden="1" x14ac:dyDescent="0.2">
      <c r="A603" s="403"/>
      <c r="B603" s="453"/>
      <c r="C603" s="453"/>
      <c r="E603" s="456"/>
      <c r="F603" s="457"/>
    </row>
    <row r="604" spans="1:6" hidden="1" x14ac:dyDescent="0.2">
      <c r="A604" s="403"/>
      <c r="B604" s="428" t="s">
        <v>1327</v>
      </c>
      <c r="C604" s="453"/>
      <c r="D604" s="409" t="s">
        <v>1326</v>
      </c>
      <c r="E604" s="458" t="s">
        <v>1556</v>
      </c>
      <c r="F604" s="459">
        <v>0</v>
      </c>
    </row>
    <row r="605" spans="1:6" hidden="1" x14ac:dyDescent="0.2">
      <c r="A605" s="403"/>
      <c r="B605" s="453"/>
      <c r="C605" s="453"/>
      <c r="E605" s="456"/>
      <c r="F605" s="457"/>
    </row>
    <row r="606" spans="1:6" hidden="1" x14ac:dyDescent="0.2">
      <c r="A606" s="403"/>
      <c r="B606" s="453"/>
      <c r="C606" s="453"/>
      <c r="E606" s="456"/>
      <c r="F606" s="457"/>
    </row>
    <row r="607" spans="1:6" hidden="1" x14ac:dyDescent="0.2">
      <c r="A607" s="403"/>
      <c r="B607" s="453"/>
      <c r="C607" s="453"/>
      <c r="E607" s="456"/>
      <c r="F607" s="457"/>
    </row>
    <row r="608" spans="1:6" hidden="1" x14ac:dyDescent="0.2">
      <c r="A608" s="403"/>
      <c r="B608" s="453"/>
      <c r="C608" s="453"/>
      <c r="E608" s="456"/>
      <c r="F608" s="457"/>
    </row>
    <row r="609" spans="1:6" hidden="1" x14ac:dyDescent="0.2">
      <c r="A609" s="403"/>
      <c r="B609" s="467" t="s">
        <v>1296</v>
      </c>
      <c r="C609" s="462" t="s">
        <v>1347</v>
      </c>
      <c r="D609" s="405" t="s">
        <v>1421</v>
      </c>
      <c r="E609" s="490">
        <f>+E594+E599+E604</f>
        <v>0</v>
      </c>
      <c r="F609" s="491">
        <f>+F594+F599+F604</f>
        <v>0</v>
      </c>
    </row>
    <row r="610" spans="1:6" hidden="1" x14ac:dyDescent="0.2">
      <c r="A610" s="403"/>
      <c r="B610" s="453"/>
      <c r="C610" s="453"/>
      <c r="E610" s="456"/>
      <c r="F610" s="457"/>
    </row>
    <row r="611" spans="1:6" hidden="1" x14ac:dyDescent="0.2">
      <c r="A611" s="403"/>
      <c r="B611" s="453"/>
      <c r="C611" s="453"/>
      <c r="E611" s="456"/>
      <c r="F611" s="457"/>
    </row>
    <row r="612" spans="1:6" hidden="1" x14ac:dyDescent="0.2">
      <c r="A612" s="403"/>
      <c r="B612" s="453"/>
      <c r="C612" s="453"/>
      <c r="E612" s="456"/>
      <c r="F612" s="457"/>
    </row>
    <row r="613" spans="1:6" hidden="1" x14ac:dyDescent="0.2">
      <c r="A613" s="403"/>
      <c r="B613" s="453"/>
      <c r="C613" s="453"/>
      <c r="E613" s="456"/>
      <c r="F613" s="457"/>
    </row>
    <row r="614" spans="1:6" ht="25.5" hidden="1" x14ac:dyDescent="0.2">
      <c r="A614" s="454" t="s">
        <v>1420</v>
      </c>
      <c r="B614" s="455" t="s">
        <v>693</v>
      </c>
      <c r="C614" s="462" t="s">
        <v>668</v>
      </c>
      <c r="D614" s="405" t="s">
        <v>1419</v>
      </c>
      <c r="F614" s="408"/>
    </row>
    <row r="615" spans="1:6" hidden="1" x14ac:dyDescent="0.2">
      <c r="A615" s="403"/>
      <c r="B615" s="428" t="s">
        <v>1307</v>
      </c>
      <c r="C615" s="453"/>
      <c r="D615" s="409" t="s">
        <v>1306</v>
      </c>
      <c r="E615" s="458" t="s">
        <v>1556</v>
      </c>
      <c r="F615" s="459">
        <v>0</v>
      </c>
    </row>
    <row r="616" spans="1:6" hidden="1" x14ac:dyDescent="0.2">
      <c r="A616" s="403"/>
      <c r="B616" s="453"/>
      <c r="C616" s="453"/>
      <c r="E616" s="456"/>
      <c r="F616" s="457"/>
    </row>
    <row r="617" spans="1:6" hidden="1" x14ac:dyDescent="0.2">
      <c r="A617" s="403"/>
      <c r="B617" s="453"/>
      <c r="C617" s="453"/>
      <c r="E617" s="456"/>
      <c r="F617" s="457"/>
    </row>
    <row r="618" spans="1:6" hidden="1" x14ac:dyDescent="0.2">
      <c r="A618" s="403"/>
      <c r="B618" s="453"/>
      <c r="C618" s="453"/>
      <c r="E618" s="456"/>
      <c r="F618" s="457"/>
    </row>
    <row r="619" spans="1:6" hidden="1" x14ac:dyDescent="0.2">
      <c r="A619" s="403"/>
      <c r="B619" s="453"/>
      <c r="C619" s="453"/>
      <c r="E619" s="456"/>
      <c r="F619" s="457"/>
    </row>
    <row r="620" spans="1:6" hidden="1" x14ac:dyDescent="0.2">
      <c r="A620" s="403"/>
      <c r="B620" s="428" t="s">
        <v>1320</v>
      </c>
      <c r="C620" s="453"/>
      <c r="D620" s="409" t="s">
        <v>1319</v>
      </c>
      <c r="E620" s="458" t="s">
        <v>1556</v>
      </c>
      <c r="F620" s="459">
        <v>0</v>
      </c>
    </row>
    <row r="621" spans="1:6" hidden="1" x14ac:dyDescent="0.2">
      <c r="A621" s="403"/>
      <c r="B621" s="453"/>
      <c r="C621" s="453"/>
      <c r="E621" s="456"/>
      <c r="F621" s="457"/>
    </row>
    <row r="622" spans="1:6" hidden="1" x14ac:dyDescent="0.2">
      <c r="A622" s="403"/>
      <c r="B622" s="453"/>
      <c r="C622" s="453"/>
      <c r="E622" s="456"/>
      <c r="F622" s="457"/>
    </row>
    <row r="623" spans="1:6" hidden="1" x14ac:dyDescent="0.2">
      <c r="A623" s="403"/>
      <c r="B623" s="453"/>
      <c r="C623" s="453"/>
      <c r="E623" s="456"/>
      <c r="F623" s="457"/>
    </row>
    <row r="624" spans="1:6" hidden="1" x14ac:dyDescent="0.2">
      <c r="A624" s="424"/>
      <c r="B624" s="469"/>
      <c r="C624" s="469"/>
      <c r="D624" s="412"/>
      <c r="E624" s="470"/>
      <c r="F624" s="471"/>
    </row>
    <row r="625" spans="1:6" hidden="1" x14ac:dyDescent="0.2">
      <c r="A625" s="403"/>
      <c r="B625" s="428" t="s">
        <v>1327</v>
      </c>
      <c r="C625" s="453"/>
      <c r="D625" s="409" t="s">
        <v>1326</v>
      </c>
      <c r="E625" s="458" t="s">
        <v>1556</v>
      </c>
      <c r="F625" s="459">
        <v>0</v>
      </c>
    </row>
    <row r="626" spans="1:6" hidden="1" x14ac:dyDescent="0.2">
      <c r="A626" s="403"/>
      <c r="B626" s="453"/>
      <c r="C626" s="453"/>
      <c r="E626" s="456"/>
      <c r="F626" s="457"/>
    </row>
    <row r="627" spans="1:6" hidden="1" x14ac:dyDescent="0.2">
      <c r="A627" s="403"/>
      <c r="B627" s="453"/>
      <c r="C627" s="453"/>
      <c r="E627" s="456"/>
      <c r="F627" s="457"/>
    </row>
    <row r="628" spans="1:6" hidden="1" x14ac:dyDescent="0.2">
      <c r="A628" s="403"/>
      <c r="B628" s="453"/>
      <c r="C628" s="453"/>
      <c r="E628" s="456"/>
      <c r="F628" s="457"/>
    </row>
    <row r="629" spans="1:6" hidden="1" x14ac:dyDescent="0.2">
      <c r="A629" s="403"/>
      <c r="B629" s="453"/>
      <c r="C629" s="453"/>
      <c r="E629" s="456"/>
      <c r="F629" s="457"/>
    </row>
    <row r="630" spans="1:6" ht="25.5" hidden="1" x14ac:dyDescent="0.2">
      <c r="A630" s="403"/>
      <c r="B630" s="467" t="s">
        <v>1296</v>
      </c>
      <c r="C630" s="462" t="s">
        <v>668</v>
      </c>
      <c r="D630" s="405" t="s">
        <v>1419</v>
      </c>
      <c r="E630" s="490">
        <f>+E615+E620+E625</f>
        <v>0</v>
      </c>
      <c r="F630" s="491">
        <f>+F615+F620+F625</f>
        <v>0</v>
      </c>
    </row>
    <row r="631" spans="1:6" hidden="1" x14ac:dyDescent="0.2">
      <c r="A631" s="403"/>
      <c r="B631" s="453"/>
      <c r="C631" s="453"/>
      <c r="E631" s="456"/>
      <c r="F631" s="457"/>
    </row>
    <row r="632" spans="1:6" hidden="1" x14ac:dyDescent="0.2">
      <c r="A632" s="403"/>
      <c r="B632" s="453"/>
      <c r="C632" s="453"/>
      <c r="E632" s="456"/>
      <c r="F632" s="457"/>
    </row>
    <row r="633" spans="1:6" hidden="1" x14ac:dyDescent="0.2">
      <c r="A633" s="403"/>
      <c r="B633" s="453"/>
      <c r="C633" s="453"/>
      <c r="E633" s="456"/>
      <c r="F633" s="457"/>
    </row>
    <row r="634" spans="1:6" hidden="1" x14ac:dyDescent="0.2">
      <c r="A634" s="403"/>
      <c r="B634" s="453"/>
      <c r="C634" s="453"/>
      <c r="E634" s="456"/>
      <c r="F634" s="457"/>
    </row>
    <row r="635" spans="1:6" hidden="1" x14ac:dyDescent="0.2">
      <c r="A635" s="454" t="s">
        <v>1418</v>
      </c>
      <c r="B635" s="455" t="s">
        <v>693</v>
      </c>
      <c r="C635" s="462" t="s">
        <v>672</v>
      </c>
      <c r="D635" s="405" t="s">
        <v>1417</v>
      </c>
      <c r="F635" s="408"/>
    </row>
    <row r="636" spans="1:6" hidden="1" x14ac:dyDescent="0.2">
      <c r="A636" s="407"/>
      <c r="B636" s="428" t="s">
        <v>1307</v>
      </c>
      <c r="C636" s="453"/>
      <c r="D636" s="409" t="s">
        <v>1306</v>
      </c>
      <c r="E636" s="458" t="s">
        <v>1556</v>
      </c>
      <c r="F636" s="459">
        <v>0</v>
      </c>
    </row>
    <row r="637" spans="1:6" hidden="1" x14ac:dyDescent="0.2">
      <c r="A637" s="407"/>
      <c r="B637" s="453"/>
      <c r="C637" s="453"/>
      <c r="E637" s="456"/>
      <c r="F637" s="457"/>
    </row>
    <row r="638" spans="1:6" hidden="1" x14ac:dyDescent="0.2">
      <c r="A638" s="407"/>
      <c r="B638" s="453"/>
      <c r="C638" s="453"/>
      <c r="E638" s="456"/>
      <c r="F638" s="457"/>
    </row>
    <row r="639" spans="1:6" hidden="1" x14ac:dyDescent="0.2">
      <c r="A639" s="407"/>
      <c r="B639" s="453"/>
      <c r="C639" s="453"/>
      <c r="E639" s="456"/>
      <c r="F639" s="457"/>
    </row>
    <row r="640" spans="1:6" hidden="1" x14ac:dyDescent="0.2">
      <c r="A640" s="407"/>
      <c r="B640" s="453"/>
      <c r="C640" s="453"/>
      <c r="E640" s="456"/>
      <c r="F640" s="457"/>
    </row>
    <row r="641" spans="1:6" hidden="1" x14ac:dyDescent="0.2">
      <c r="A641" s="407"/>
      <c r="B641" s="428" t="s">
        <v>1320</v>
      </c>
      <c r="C641" s="453"/>
      <c r="D641" s="409" t="s">
        <v>1319</v>
      </c>
      <c r="E641" s="458" t="s">
        <v>1556</v>
      </c>
      <c r="F641" s="459">
        <v>0</v>
      </c>
    </row>
    <row r="642" spans="1:6" hidden="1" x14ac:dyDescent="0.2">
      <c r="A642" s="407"/>
      <c r="B642" s="453"/>
      <c r="C642" s="453"/>
      <c r="E642" s="456"/>
      <c r="F642" s="457"/>
    </row>
    <row r="643" spans="1:6" hidden="1" x14ac:dyDescent="0.2">
      <c r="A643" s="407"/>
      <c r="B643" s="453"/>
      <c r="C643" s="453"/>
      <c r="E643" s="456"/>
      <c r="F643" s="457"/>
    </row>
    <row r="644" spans="1:6" hidden="1" x14ac:dyDescent="0.2">
      <c r="A644" s="407"/>
      <c r="B644" s="453"/>
      <c r="C644" s="453"/>
      <c r="E644" s="456"/>
      <c r="F644" s="457"/>
    </row>
    <row r="645" spans="1:6" hidden="1" x14ac:dyDescent="0.2">
      <c r="A645" s="407"/>
      <c r="B645" s="453"/>
      <c r="C645" s="453"/>
      <c r="E645" s="456"/>
      <c r="F645" s="457"/>
    </row>
    <row r="646" spans="1:6" hidden="1" x14ac:dyDescent="0.2">
      <c r="A646" s="403"/>
      <c r="B646" s="428" t="s">
        <v>1327</v>
      </c>
      <c r="C646" s="453"/>
      <c r="D646" s="409" t="s">
        <v>1326</v>
      </c>
      <c r="E646" s="458" t="s">
        <v>1556</v>
      </c>
      <c r="F646" s="459">
        <v>0</v>
      </c>
    </row>
    <row r="647" spans="1:6" hidden="1" x14ac:dyDescent="0.2">
      <c r="A647" s="403"/>
      <c r="B647" s="453"/>
      <c r="C647" s="453"/>
      <c r="E647" s="456"/>
      <c r="F647" s="457"/>
    </row>
    <row r="648" spans="1:6" hidden="1" x14ac:dyDescent="0.2">
      <c r="A648" s="403"/>
      <c r="B648" s="453"/>
      <c r="C648" s="453"/>
      <c r="E648" s="456"/>
      <c r="F648" s="457"/>
    </row>
    <row r="649" spans="1:6" hidden="1" x14ac:dyDescent="0.2">
      <c r="A649" s="403"/>
      <c r="B649" s="453"/>
      <c r="C649" s="453"/>
      <c r="E649" s="456"/>
      <c r="F649" s="457"/>
    </row>
    <row r="650" spans="1:6" hidden="1" x14ac:dyDescent="0.2">
      <c r="A650" s="403"/>
      <c r="B650" s="453"/>
      <c r="C650" s="453"/>
      <c r="E650" s="456"/>
      <c r="F650" s="457"/>
    </row>
    <row r="651" spans="1:6" hidden="1" x14ac:dyDescent="0.2">
      <c r="A651" s="407"/>
      <c r="B651" s="467" t="s">
        <v>1296</v>
      </c>
      <c r="C651" s="462" t="s">
        <v>672</v>
      </c>
      <c r="D651" s="405" t="s">
        <v>1417</v>
      </c>
      <c r="E651" s="490">
        <f>+E636+E641+E646</f>
        <v>0</v>
      </c>
      <c r="F651" s="491">
        <f>+F636+F641+F646</f>
        <v>0</v>
      </c>
    </row>
    <row r="652" spans="1:6" hidden="1" x14ac:dyDescent="0.2">
      <c r="A652" s="407"/>
      <c r="B652" s="453"/>
      <c r="C652" s="453"/>
      <c r="E652" s="456"/>
      <c r="F652" s="457"/>
    </row>
    <row r="653" spans="1:6" hidden="1" x14ac:dyDescent="0.2">
      <c r="A653" s="407"/>
      <c r="B653" s="462"/>
      <c r="C653" s="453"/>
      <c r="E653" s="456"/>
      <c r="F653" s="457"/>
    </row>
    <row r="654" spans="1:6" hidden="1" x14ac:dyDescent="0.2">
      <c r="A654" s="407"/>
      <c r="B654" s="462"/>
      <c r="C654" s="453"/>
      <c r="E654" s="456"/>
      <c r="F654" s="457"/>
    </row>
    <row r="655" spans="1:6" hidden="1" x14ac:dyDescent="0.2">
      <c r="A655" s="410"/>
      <c r="B655" s="498"/>
      <c r="C655" s="469"/>
      <c r="D655" s="412"/>
      <c r="E655" s="470"/>
      <c r="F655" s="471"/>
    </row>
    <row r="656" spans="1:6" hidden="1" x14ac:dyDescent="0.2">
      <c r="A656" s="454" t="s">
        <v>1416</v>
      </c>
      <c r="B656" s="455" t="s">
        <v>693</v>
      </c>
      <c r="C656" s="462" t="s">
        <v>1366</v>
      </c>
      <c r="D656" s="405" t="s">
        <v>1415</v>
      </c>
      <c r="F656" s="408"/>
    </row>
    <row r="657" spans="1:6" hidden="1" x14ac:dyDescent="0.2">
      <c r="A657" s="403"/>
      <c r="B657" s="428" t="s">
        <v>1307</v>
      </c>
      <c r="C657" s="453"/>
      <c r="D657" s="409" t="s">
        <v>1306</v>
      </c>
      <c r="E657" s="458" t="s">
        <v>1556</v>
      </c>
      <c r="F657" s="459">
        <v>0</v>
      </c>
    </row>
    <row r="658" spans="1:6" hidden="1" x14ac:dyDescent="0.2">
      <c r="A658" s="403"/>
      <c r="B658" s="453"/>
      <c r="C658" s="453"/>
      <c r="E658" s="456"/>
      <c r="F658" s="457"/>
    </row>
    <row r="659" spans="1:6" hidden="1" x14ac:dyDescent="0.2">
      <c r="A659" s="403"/>
      <c r="B659" s="453"/>
      <c r="C659" s="453"/>
      <c r="E659" s="456"/>
      <c r="F659" s="457"/>
    </row>
    <row r="660" spans="1:6" hidden="1" x14ac:dyDescent="0.2">
      <c r="A660" s="403"/>
      <c r="B660" s="453"/>
      <c r="C660" s="453"/>
      <c r="E660" s="456"/>
      <c r="F660" s="457"/>
    </row>
    <row r="661" spans="1:6" hidden="1" x14ac:dyDescent="0.2">
      <c r="A661" s="403"/>
      <c r="B661" s="453"/>
      <c r="C661" s="453"/>
      <c r="E661" s="456"/>
      <c r="F661" s="457"/>
    </row>
    <row r="662" spans="1:6" hidden="1" x14ac:dyDescent="0.2">
      <c r="A662" s="403"/>
      <c r="B662" s="428" t="s">
        <v>1320</v>
      </c>
      <c r="C662" s="453"/>
      <c r="D662" s="409" t="s">
        <v>1319</v>
      </c>
      <c r="E662" s="458" t="s">
        <v>1556</v>
      </c>
      <c r="F662" s="459">
        <v>0</v>
      </c>
    </row>
    <row r="663" spans="1:6" hidden="1" x14ac:dyDescent="0.2">
      <c r="A663" s="403"/>
      <c r="B663" s="453"/>
      <c r="C663" s="453"/>
      <c r="E663" s="456"/>
      <c r="F663" s="457"/>
    </row>
    <row r="664" spans="1:6" hidden="1" x14ac:dyDescent="0.2">
      <c r="A664" s="403"/>
      <c r="B664" s="453"/>
      <c r="C664" s="453"/>
      <c r="E664" s="456"/>
      <c r="F664" s="457"/>
    </row>
    <row r="665" spans="1:6" hidden="1" x14ac:dyDescent="0.2">
      <c r="A665" s="403"/>
      <c r="B665" s="453"/>
      <c r="C665" s="453"/>
      <c r="E665" s="456"/>
      <c r="F665" s="457"/>
    </row>
    <row r="666" spans="1:6" hidden="1" x14ac:dyDescent="0.2">
      <c r="A666" s="403"/>
      <c r="B666" s="453"/>
      <c r="C666" s="453"/>
      <c r="E666" s="456"/>
      <c r="F666" s="457"/>
    </row>
    <row r="667" spans="1:6" hidden="1" x14ac:dyDescent="0.2">
      <c r="A667" s="403"/>
      <c r="B667" s="428" t="s">
        <v>1327</v>
      </c>
      <c r="C667" s="453"/>
      <c r="D667" s="409" t="s">
        <v>1326</v>
      </c>
      <c r="E667" s="458" t="s">
        <v>1556</v>
      </c>
      <c r="F667" s="459">
        <v>0</v>
      </c>
    </row>
    <row r="668" spans="1:6" hidden="1" x14ac:dyDescent="0.2">
      <c r="A668" s="403"/>
      <c r="B668" s="453"/>
      <c r="C668" s="453"/>
      <c r="E668" s="456"/>
      <c r="F668" s="457"/>
    </row>
    <row r="669" spans="1:6" hidden="1" x14ac:dyDescent="0.2">
      <c r="A669" s="403"/>
      <c r="B669" s="453"/>
      <c r="C669" s="453"/>
      <c r="E669" s="456"/>
      <c r="F669" s="457"/>
    </row>
    <row r="670" spans="1:6" hidden="1" x14ac:dyDescent="0.2">
      <c r="A670" s="403"/>
      <c r="B670" s="453"/>
      <c r="C670" s="453"/>
      <c r="E670" s="456"/>
      <c r="F670" s="457"/>
    </row>
    <row r="671" spans="1:6" hidden="1" x14ac:dyDescent="0.2">
      <c r="A671" s="403"/>
      <c r="B671" s="453"/>
      <c r="C671" s="453"/>
      <c r="E671" s="456"/>
      <c r="F671" s="457"/>
    </row>
    <row r="672" spans="1:6" hidden="1" x14ac:dyDescent="0.2">
      <c r="A672" s="403"/>
      <c r="B672" s="467" t="s">
        <v>1296</v>
      </c>
      <c r="C672" s="462" t="s">
        <v>1366</v>
      </c>
      <c r="D672" s="405" t="s">
        <v>1415</v>
      </c>
      <c r="E672" s="490">
        <f>+E657+E662+E667</f>
        <v>0</v>
      </c>
      <c r="F672" s="491">
        <f>+F657+F662+F667</f>
        <v>0</v>
      </c>
    </row>
    <row r="673" spans="1:6" hidden="1" x14ac:dyDescent="0.2">
      <c r="A673" s="403"/>
      <c r="B673" s="453"/>
      <c r="C673" s="453"/>
      <c r="E673" s="456"/>
      <c r="F673" s="457"/>
    </row>
    <row r="674" spans="1:6" hidden="1" x14ac:dyDescent="0.2">
      <c r="A674" s="403"/>
      <c r="B674" s="453"/>
      <c r="C674" s="453"/>
      <c r="E674" s="456"/>
      <c r="F674" s="457"/>
    </row>
    <row r="675" spans="1:6" hidden="1" x14ac:dyDescent="0.2">
      <c r="A675" s="403"/>
      <c r="B675" s="453"/>
      <c r="C675" s="453"/>
      <c r="E675" s="456"/>
      <c r="F675" s="457"/>
    </row>
    <row r="676" spans="1:6" hidden="1" x14ac:dyDescent="0.2">
      <c r="A676" s="403"/>
      <c r="B676" s="453"/>
      <c r="C676" s="453"/>
      <c r="E676" s="456"/>
      <c r="F676" s="457"/>
    </row>
    <row r="677" spans="1:6" hidden="1" x14ac:dyDescent="0.2">
      <c r="A677" s="454" t="s">
        <v>1414</v>
      </c>
      <c r="B677" s="455" t="s">
        <v>693</v>
      </c>
      <c r="C677" s="462" t="s">
        <v>673</v>
      </c>
      <c r="D677" s="405" t="s">
        <v>1413</v>
      </c>
      <c r="F677" s="408"/>
    </row>
    <row r="678" spans="1:6" hidden="1" x14ac:dyDescent="0.2">
      <c r="A678" s="403"/>
      <c r="B678" s="428" t="s">
        <v>1307</v>
      </c>
      <c r="C678" s="453"/>
      <c r="D678" s="409" t="s">
        <v>1306</v>
      </c>
      <c r="E678" s="458" t="s">
        <v>1556</v>
      </c>
      <c r="F678" s="459">
        <v>0</v>
      </c>
    </row>
    <row r="679" spans="1:6" hidden="1" x14ac:dyDescent="0.2">
      <c r="A679" s="403"/>
      <c r="B679" s="453"/>
      <c r="C679" s="453"/>
      <c r="E679" s="456"/>
      <c r="F679" s="457"/>
    </row>
    <row r="680" spans="1:6" hidden="1" x14ac:dyDescent="0.2">
      <c r="A680" s="403"/>
      <c r="B680" s="453"/>
      <c r="C680" s="453"/>
      <c r="E680" s="456"/>
      <c r="F680" s="457"/>
    </row>
    <row r="681" spans="1:6" hidden="1" x14ac:dyDescent="0.2">
      <c r="A681" s="403"/>
      <c r="B681" s="453"/>
      <c r="C681" s="453"/>
      <c r="E681" s="456"/>
      <c r="F681" s="457"/>
    </row>
    <row r="682" spans="1:6" hidden="1" x14ac:dyDescent="0.2">
      <c r="A682" s="403"/>
      <c r="B682" s="453"/>
      <c r="C682" s="453"/>
      <c r="E682" s="456"/>
      <c r="F682" s="457"/>
    </row>
    <row r="683" spans="1:6" hidden="1" x14ac:dyDescent="0.2">
      <c r="A683" s="403"/>
      <c r="B683" s="428" t="s">
        <v>1320</v>
      </c>
      <c r="C683" s="453"/>
      <c r="D683" s="409" t="s">
        <v>1319</v>
      </c>
      <c r="E683" s="458" t="s">
        <v>1556</v>
      </c>
      <c r="F683" s="459">
        <v>0</v>
      </c>
    </row>
    <row r="684" spans="1:6" hidden="1" x14ac:dyDescent="0.2">
      <c r="A684" s="403"/>
      <c r="B684" s="453"/>
      <c r="C684" s="453"/>
      <c r="E684" s="456"/>
      <c r="F684" s="457"/>
    </row>
    <row r="685" spans="1:6" s="467" customFormat="1" hidden="1" x14ac:dyDescent="0.2">
      <c r="A685" s="403"/>
      <c r="B685" s="453"/>
      <c r="C685" s="453"/>
      <c r="D685" s="409"/>
      <c r="E685" s="456"/>
      <c r="F685" s="457"/>
    </row>
    <row r="686" spans="1:6" s="467" customFormat="1" hidden="1" x14ac:dyDescent="0.2">
      <c r="A686" s="403"/>
      <c r="B686" s="453"/>
      <c r="C686" s="453"/>
      <c r="D686" s="409"/>
      <c r="E686" s="456"/>
      <c r="F686" s="457"/>
    </row>
    <row r="687" spans="1:6" s="467" customFormat="1" hidden="1" x14ac:dyDescent="0.2">
      <c r="A687" s="424"/>
      <c r="B687" s="469"/>
      <c r="C687" s="469"/>
      <c r="D687" s="412"/>
      <c r="E687" s="470"/>
      <c r="F687" s="471"/>
    </row>
    <row r="688" spans="1:6" s="467" customFormat="1" hidden="1" x14ac:dyDescent="0.2">
      <c r="A688" s="403"/>
      <c r="B688" s="428" t="s">
        <v>1327</v>
      </c>
      <c r="C688" s="453"/>
      <c r="D688" s="409" t="s">
        <v>1326</v>
      </c>
      <c r="E688" s="458" t="s">
        <v>1556</v>
      </c>
      <c r="F688" s="459">
        <v>0</v>
      </c>
    </row>
    <row r="689" spans="1:6" s="467" customFormat="1" hidden="1" x14ac:dyDescent="0.2">
      <c r="A689" s="403"/>
      <c r="B689" s="453"/>
      <c r="C689" s="453"/>
      <c r="D689" s="409"/>
      <c r="E689" s="456"/>
      <c r="F689" s="457"/>
    </row>
    <row r="690" spans="1:6" s="467" customFormat="1" hidden="1" x14ac:dyDescent="0.2">
      <c r="A690" s="403"/>
      <c r="B690" s="453"/>
      <c r="C690" s="453"/>
      <c r="D690" s="409"/>
      <c r="E690" s="456"/>
      <c r="F690" s="457"/>
    </row>
    <row r="691" spans="1:6" hidden="1" x14ac:dyDescent="0.2">
      <c r="A691" s="403"/>
      <c r="B691" s="453"/>
      <c r="C691" s="453"/>
      <c r="E691" s="456"/>
      <c r="F691" s="457"/>
    </row>
    <row r="692" spans="1:6" hidden="1" x14ac:dyDescent="0.2">
      <c r="A692" s="403"/>
      <c r="B692" s="453"/>
      <c r="C692" s="453"/>
      <c r="E692" s="456"/>
      <c r="F692" s="457"/>
    </row>
    <row r="693" spans="1:6" hidden="1" x14ac:dyDescent="0.2">
      <c r="A693" s="403"/>
      <c r="B693" s="467" t="s">
        <v>1296</v>
      </c>
      <c r="C693" s="462" t="s">
        <v>673</v>
      </c>
      <c r="D693" s="405" t="s">
        <v>1413</v>
      </c>
      <c r="E693" s="490">
        <f>+E678+E683+E688</f>
        <v>0</v>
      </c>
      <c r="F693" s="491">
        <f>+F678+F683+F688</f>
        <v>0</v>
      </c>
    </row>
    <row r="694" spans="1:6" hidden="1" x14ac:dyDescent="0.2">
      <c r="A694" s="403"/>
      <c r="B694" s="467"/>
      <c r="C694" s="462"/>
      <c r="D694" s="405"/>
      <c r="E694" s="456"/>
      <c r="F694" s="457"/>
    </row>
    <row r="695" spans="1:6" hidden="1" x14ac:dyDescent="0.2">
      <c r="A695" s="403"/>
      <c r="B695" s="453"/>
      <c r="C695" s="453"/>
      <c r="E695" s="456"/>
      <c r="F695" s="457"/>
    </row>
    <row r="696" spans="1:6" hidden="1" x14ac:dyDescent="0.2">
      <c r="A696" s="403"/>
      <c r="B696" s="453"/>
      <c r="C696" s="453"/>
      <c r="E696" s="456"/>
      <c r="F696" s="457"/>
    </row>
    <row r="697" spans="1:6" hidden="1" x14ac:dyDescent="0.2">
      <c r="A697" s="403"/>
      <c r="B697" s="453"/>
      <c r="C697" s="453"/>
      <c r="E697" s="456"/>
      <c r="F697" s="457"/>
    </row>
    <row r="698" spans="1:6" ht="26.25" hidden="1" customHeight="1" x14ac:dyDescent="0.2">
      <c r="A698" s="454" t="s">
        <v>1412</v>
      </c>
      <c r="B698" s="455" t="s">
        <v>693</v>
      </c>
      <c r="C698" s="462" t="s">
        <v>669</v>
      </c>
      <c r="D698" s="547" t="s">
        <v>1567</v>
      </c>
      <c r="E698" s="547"/>
      <c r="F698" s="457"/>
    </row>
    <row r="699" spans="1:6" hidden="1" x14ac:dyDescent="0.2">
      <c r="A699" s="403"/>
      <c r="B699" s="428" t="s">
        <v>1307</v>
      </c>
      <c r="C699" s="453"/>
      <c r="D699" s="409" t="s">
        <v>1306</v>
      </c>
      <c r="E699" s="458" t="s">
        <v>1556</v>
      </c>
      <c r="F699" s="459">
        <v>0</v>
      </c>
    </row>
    <row r="700" spans="1:6" hidden="1" x14ac:dyDescent="0.2">
      <c r="A700" s="403"/>
      <c r="B700" s="453"/>
      <c r="C700" s="453"/>
      <c r="E700" s="456"/>
      <c r="F700" s="457"/>
    </row>
    <row r="701" spans="1:6" hidden="1" x14ac:dyDescent="0.2">
      <c r="A701" s="403"/>
      <c r="B701" s="453"/>
      <c r="C701" s="453"/>
      <c r="E701" s="456"/>
      <c r="F701" s="457"/>
    </row>
    <row r="702" spans="1:6" hidden="1" x14ac:dyDescent="0.2">
      <c r="A702" s="403"/>
      <c r="B702" s="453"/>
      <c r="C702" s="453"/>
      <c r="E702" s="456"/>
      <c r="F702" s="457"/>
    </row>
    <row r="703" spans="1:6" hidden="1" x14ac:dyDescent="0.2">
      <c r="A703" s="403"/>
      <c r="B703" s="453"/>
      <c r="C703" s="453"/>
      <c r="E703" s="456"/>
      <c r="F703" s="457"/>
    </row>
    <row r="704" spans="1:6" hidden="1" x14ac:dyDescent="0.2">
      <c r="A704" s="403"/>
      <c r="B704" s="428" t="s">
        <v>1320</v>
      </c>
      <c r="C704" s="453"/>
      <c r="D704" s="409" t="s">
        <v>1319</v>
      </c>
      <c r="E704" s="458" t="s">
        <v>1556</v>
      </c>
      <c r="F704" s="459">
        <v>0</v>
      </c>
    </row>
    <row r="705" spans="1:6" hidden="1" x14ac:dyDescent="0.2">
      <c r="A705" s="403"/>
      <c r="B705" s="453"/>
      <c r="C705" s="453"/>
      <c r="E705" s="456"/>
      <c r="F705" s="457"/>
    </row>
    <row r="706" spans="1:6" hidden="1" x14ac:dyDescent="0.2">
      <c r="A706" s="403"/>
      <c r="B706" s="453"/>
      <c r="C706" s="453"/>
      <c r="E706" s="456"/>
      <c r="F706" s="457"/>
    </row>
    <row r="707" spans="1:6" hidden="1" x14ac:dyDescent="0.2">
      <c r="A707" s="403"/>
      <c r="B707" s="453"/>
      <c r="C707" s="453"/>
      <c r="E707" s="456"/>
      <c r="F707" s="457"/>
    </row>
    <row r="708" spans="1:6" hidden="1" x14ac:dyDescent="0.2">
      <c r="A708" s="424"/>
      <c r="B708" s="469"/>
      <c r="C708" s="469"/>
      <c r="D708" s="412"/>
      <c r="E708" s="470"/>
      <c r="F708" s="471"/>
    </row>
    <row r="709" spans="1:6" hidden="1" x14ac:dyDescent="0.2">
      <c r="A709" s="403"/>
      <c r="B709" s="428" t="s">
        <v>1327</v>
      </c>
      <c r="C709" s="453"/>
      <c r="D709" s="409" t="s">
        <v>1326</v>
      </c>
      <c r="E709" s="458" t="s">
        <v>1556</v>
      </c>
      <c r="F709" s="459">
        <v>0</v>
      </c>
    </row>
    <row r="710" spans="1:6" hidden="1" x14ac:dyDescent="0.2">
      <c r="A710" s="403"/>
      <c r="B710" s="453"/>
      <c r="C710" s="453"/>
      <c r="E710" s="456"/>
      <c r="F710" s="457"/>
    </row>
    <row r="711" spans="1:6" hidden="1" x14ac:dyDescent="0.2">
      <c r="A711" s="403"/>
      <c r="B711" s="453"/>
      <c r="C711" s="453"/>
      <c r="E711" s="456"/>
      <c r="F711" s="457"/>
    </row>
    <row r="712" spans="1:6" hidden="1" x14ac:dyDescent="0.2">
      <c r="A712" s="403"/>
      <c r="B712" s="453"/>
      <c r="C712" s="453"/>
      <c r="E712" s="456"/>
      <c r="F712" s="457"/>
    </row>
    <row r="713" spans="1:6" hidden="1" x14ac:dyDescent="0.2">
      <c r="A713" s="403"/>
      <c r="B713" s="453"/>
      <c r="C713" s="453"/>
      <c r="E713" s="456"/>
      <c r="F713" s="457"/>
    </row>
    <row r="714" spans="1:6" ht="38.25" hidden="1" x14ac:dyDescent="0.2">
      <c r="A714" s="403"/>
      <c r="B714" s="467" t="s">
        <v>1296</v>
      </c>
      <c r="C714" s="462" t="s">
        <v>669</v>
      </c>
      <c r="D714" s="405" t="s">
        <v>1568</v>
      </c>
      <c r="E714" s="490">
        <f>+E699+E704+E709</f>
        <v>0</v>
      </c>
      <c r="F714" s="491">
        <f>+F699+F704+F709</f>
        <v>0</v>
      </c>
    </row>
    <row r="715" spans="1:6" hidden="1" x14ac:dyDescent="0.2">
      <c r="A715" s="403"/>
      <c r="B715" s="467"/>
      <c r="C715" s="462"/>
      <c r="D715" s="405"/>
      <c r="E715" s="456"/>
      <c r="F715" s="457"/>
    </row>
    <row r="716" spans="1:6" hidden="1" x14ac:dyDescent="0.2">
      <c r="A716" s="403"/>
      <c r="B716" s="453"/>
      <c r="C716" s="453"/>
      <c r="E716" s="456"/>
      <c r="F716" s="457"/>
    </row>
    <row r="717" spans="1:6" hidden="1" x14ac:dyDescent="0.2">
      <c r="A717" s="403"/>
      <c r="B717" s="453"/>
      <c r="C717" s="453"/>
      <c r="E717" s="456"/>
      <c r="F717" s="457"/>
    </row>
    <row r="718" spans="1:6" hidden="1" x14ac:dyDescent="0.2">
      <c r="A718" s="403"/>
      <c r="B718" s="453"/>
      <c r="C718" s="453"/>
      <c r="E718" s="470"/>
      <c r="F718" s="471"/>
    </row>
    <row r="719" spans="1:6" x14ac:dyDescent="0.2">
      <c r="A719" s="545" t="s">
        <v>1409</v>
      </c>
      <c r="B719" s="546"/>
      <c r="C719" s="546"/>
      <c r="D719" s="473" t="s">
        <v>1408</v>
      </c>
      <c r="E719" s="461">
        <f>+E714+E693+E672+E651+E630+E609+E590+E575+E554</f>
        <v>1000</v>
      </c>
      <c r="F719" s="415">
        <f>+F714+F693+F672+F651+F630+F609+F590+F575+F554</f>
        <v>806.64</v>
      </c>
    </row>
    <row r="720" spans="1:6" x14ac:dyDescent="0.2">
      <c r="A720" s="499"/>
      <c r="B720" s="467"/>
      <c r="C720" s="467"/>
      <c r="D720" s="476"/>
      <c r="E720" s="477"/>
      <c r="F720" s="478"/>
    </row>
    <row r="721" spans="1:6" hidden="1" x14ac:dyDescent="0.2">
      <c r="A721" s="407"/>
      <c r="B721" s="462"/>
      <c r="C721" s="453"/>
      <c r="D721" s="476"/>
      <c r="E721" s="477"/>
      <c r="F721" s="478"/>
    </row>
    <row r="722" spans="1:6" hidden="1" x14ac:dyDescent="0.2">
      <c r="A722" s="407"/>
      <c r="B722" s="462"/>
      <c r="C722" s="453"/>
      <c r="D722" s="405"/>
      <c r="E722" s="477"/>
      <c r="F722" s="478"/>
    </row>
    <row r="723" spans="1:6" hidden="1" x14ac:dyDescent="0.2">
      <c r="A723" s="410"/>
      <c r="B723" s="498"/>
      <c r="C723" s="469"/>
      <c r="D723" s="425"/>
      <c r="E723" s="492"/>
      <c r="F723" s="493"/>
    </row>
    <row r="724" spans="1:6" hidden="1" x14ac:dyDescent="0.2">
      <c r="A724" s="403"/>
      <c r="B724" s="453"/>
      <c r="C724" s="453"/>
      <c r="F724" s="408"/>
    </row>
    <row r="725" spans="1:6" ht="13.5" hidden="1" thickBot="1" x14ac:dyDescent="0.25">
      <c r="A725" s="543" t="s">
        <v>1300</v>
      </c>
      <c r="B725" s="544"/>
      <c r="C725" s="497" t="s">
        <v>323</v>
      </c>
      <c r="D725" s="483" t="s">
        <v>1396</v>
      </c>
      <c r="E725" s="480"/>
      <c r="F725" s="423"/>
    </row>
    <row r="726" spans="1:6" hidden="1" x14ac:dyDescent="0.2">
      <c r="A726" s="403"/>
      <c r="B726" s="453"/>
      <c r="C726" s="453"/>
      <c r="F726" s="408"/>
    </row>
    <row r="727" spans="1:6" hidden="1" x14ac:dyDescent="0.2">
      <c r="A727" s="454" t="s">
        <v>1407</v>
      </c>
      <c r="B727" s="455" t="s">
        <v>693</v>
      </c>
      <c r="C727" s="462" t="s">
        <v>665</v>
      </c>
      <c r="D727" s="405" t="s">
        <v>1406</v>
      </c>
      <c r="F727" s="408"/>
    </row>
    <row r="728" spans="1:6" hidden="1" x14ac:dyDescent="0.2">
      <c r="A728" s="403"/>
      <c r="B728" s="428" t="s">
        <v>1307</v>
      </c>
      <c r="C728" s="453"/>
      <c r="D728" s="409" t="s">
        <v>1306</v>
      </c>
      <c r="E728" s="458" t="s">
        <v>1556</v>
      </c>
      <c r="F728" s="459">
        <v>0</v>
      </c>
    </row>
    <row r="729" spans="1:6" hidden="1" x14ac:dyDescent="0.2">
      <c r="A729" s="403"/>
      <c r="B729" s="453"/>
      <c r="C729" s="453"/>
      <c r="E729" s="456"/>
      <c r="F729" s="457"/>
    </row>
    <row r="730" spans="1:6" hidden="1" x14ac:dyDescent="0.2">
      <c r="A730" s="403"/>
      <c r="B730" s="453"/>
      <c r="C730" s="453"/>
      <c r="E730" s="456"/>
      <c r="F730" s="457"/>
    </row>
    <row r="731" spans="1:6" hidden="1" x14ac:dyDescent="0.2">
      <c r="A731" s="403"/>
      <c r="B731" s="428" t="s">
        <v>1320</v>
      </c>
      <c r="C731" s="453"/>
      <c r="D731" s="409" t="s">
        <v>1319</v>
      </c>
      <c r="E731" s="458" t="s">
        <v>1556</v>
      </c>
      <c r="F731" s="459">
        <v>0</v>
      </c>
    </row>
    <row r="732" spans="1:6" hidden="1" x14ac:dyDescent="0.2">
      <c r="A732" s="403"/>
      <c r="B732" s="453"/>
      <c r="C732" s="453"/>
      <c r="E732" s="456"/>
      <c r="F732" s="457"/>
    </row>
    <row r="733" spans="1:6" hidden="1" x14ac:dyDescent="0.2">
      <c r="A733" s="403"/>
      <c r="B733" s="453"/>
      <c r="C733" s="453"/>
      <c r="E733" s="456"/>
      <c r="F733" s="457"/>
    </row>
    <row r="734" spans="1:6" s="428" customFormat="1" hidden="1" x14ac:dyDescent="0.2">
      <c r="A734" s="403"/>
      <c r="B734" s="428" t="s">
        <v>1327</v>
      </c>
      <c r="C734" s="453"/>
      <c r="D734" s="409" t="s">
        <v>1326</v>
      </c>
      <c r="E734" s="458" t="s">
        <v>1556</v>
      </c>
      <c r="F734" s="459">
        <v>0</v>
      </c>
    </row>
    <row r="735" spans="1:6" s="428" customFormat="1" hidden="1" x14ac:dyDescent="0.2">
      <c r="A735" s="403"/>
      <c r="B735" s="453"/>
      <c r="C735" s="453"/>
      <c r="D735" s="409"/>
      <c r="E735" s="456"/>
      <c r="F735" s="457"/>
    </row>
    <row r="736" spans="1:6" s="428" customFormat="1" hidden="1" x14ac:dyDescent="0.2">
      <c r="A736" s="403"/>
      <c r="B736" s="453"/>
      <c r="C736" s="453"/>
      <c r="D736" s="409"/>
      <c r="E736" s="456"/>
      <c r="F736" s="457"/>
    </row>
    <row r="737" spans="1:6" s="428" customFormat="1" hidden="1" x14ac:dyDescent="0.2">
      <c r="A737" s="403"/>
      <c r="B737" s="467" t="s">
        <v>1296</v>
      </c>
      <c r="C737" s="462" t="s">
        <v>665</v>
      </c>
      <c r="D737" s="405" t="s">
        <v>1405</v>
      </c>
      <c r="E737" s="490">
        <f>+E728+E731+E734</f>
        <v>0</v>
      </c>
      <c r="F737" s="491">
        <f>+F728+F731+F734</f>
        <v>0</v>
      </c>
    </row>
    <row r="738" spans="1:6" s="428" customFormat="1" hidden="1" x14ac:dyDescent="0.2">
      <c r="A738" s="403"/>
      <c r="B738" s="453"/>
      <c r="C738" s="453"/>
      <c r="D738" s="409"/>
      <c r="E738" s="456"/>
      <c r="F738" s="457"/>
    </row>
    <row r="739" spans="1:6" s="428" customFormat="1" hidden="1" x14ac:dyDescent="0.2">
      <c r="A739" s="403"/>
      <c r="B739" s="453"/>
      <c r="C739" s="453"/>
      <c r="D739" s="409"/>
      <c r="E739" s="402"/>
      <c r="F739" s="408"/>
    </row>
    <row r="740" spans="1:6" hidden="1" x14ac:dyDescent="0.2">
      <c r="A740" s="460">
        <v>1002</v>
      </c>
      <c r="B740" s="455" t="s">
        <v>693</v>
      </c>
      <c r="C740" s="462" t="s">
        <v>670</v>
      </c>
      <c r="D740" s="405" t="s">
        <v>1404</v>
      </c>
      <c r="F740" s="408"/>
    </row>
    <row r="741" spans="1:6" hidden="1" x14ac:dyDescent="0.2">
      <c r="A741" s="403"/>
      <c r="B741" s="428" t="s">
        <v>1307</v>
      </c>
      <c r="C741" s="453"/>
      <c r="D741" s="409" t="s">
        <v>1306</v>
      </c>
      <c r="E741" s="458" t="s">
        <v>1556</v>
      </c>
      <c r="F741" s="491">
        <f>+F732+F735+F738</f>
        <v>0</v>
      </c>
    </row>
    <row r="742" spans="1:6" hidden="1" x14ac:dyDescent="0.2">
      <c r="A742" s="403"/>
      <c r="B742" s="453"/>
      <c r="C742" s="453"/>
      <c r="E742" s="456"/>
      <c r="F742" s="457"/>
    </row>
    <row r="743" spans="1:6" s="428" customFormat="1" hidden="1" x14ac:dyDescent="0.2">
      <c r="A743" s="403"/>
      <c r="B743" s="453"/>
      <c r="C743" s="453"/>
      <c r="D743" s="409"/>
      <c r="E743" s="402"/>
      <c r="F743" s="408"/>
    </row>
    <row r="744" spans="1:6" s="428" customFormat="1" hidden="1" x14ac:dyDescent="0.2">
      <c r="A744" s="403"/>
      <c r="B744" s="428" t="s">
        <v>1320</v>
      </c>
      <c r="C744" s="453"/>
      <c r="D744" s="409" t="s">
        <v>1319</v>
      </c>
      <c r="E744" s="458" t="s">
        <v>1556</v>
      </c>
      <c r="F744" s="491">
        <f>+F735+F738+F741</f>
        <v>0</v>
      </c>
    </row>
    <row r="745" spans="1:6" s="428" customFormat="1" hidden="1" x14ac:dyDescent="0.2">
      <c r="A745" s="403"/>
      <c r="B745" s="453"/>
      <c r="C745" s="453"/>
      <c r="D745" s="409"/>
      <c r="E745" s="456"/>
      <c r="F745" s="457"/>
    </row>
    <row r="746" spans="1:6" s="428" customFormat="1" hidden="1" x14ac:dyDescent="0.2">
      <c r="A746" s="424"/>
      <c r="B746" s="469"/>
      <c r="C746" s="469"/>
      <c r="D746" s="412"/>
      <c r="E746" s="486"/>
      <c r="F746" s="413"/>
    </row>
    <row r="747" spans="1:6" s="428" customFormat="1" hidden="1" x14ac:dyDescent="0.2">
      <c r="A747" s="403"/>
      <c r="B747" s="428" t="s">
        <v>1327</v>
      </c>
      <c r="C747" s="453"/>
      <c r="D747" s="409" t="s">
        <v>1326</v>
      </c>
      <c r="E747" s="458" t="s">
        <v>1556</v>
      </c>
      <c r="F747" s="491">
        <f>+F738+F741+F744</f>
        <v>0</v>
      </c>
    </row>
    <row r="748" spans="1:6" s="428" customFormat="1" hidden="1" x14ac:dyDescent="0.2">
      <c r="A748" s="403"/>
      <c r="B748" s="453"/>
      <c r="C748" s="453"/>
      <c r="D748" s="409"/>
      <c r="E748" s="456"/>
      <c r="F748" s="457"/>
    </row>
    <row r="749" spans="1:6" s="428" customFormat="1" hidden="1" x14ac:dyDescent="0.2">
      <c r="A749" s="403"/>
      <c r="B749" s="453"/>
      <c r="C749" s="453"/>
      <c r="D749" s="409"/>
      <c r="E749" s="456"/>
      <c r="F749" s="457"/>
    </row>
    <row r="750" spans="1:6" s="428" customFormat="1" hidden="1" x14ac:dyDescent="0.2">
      <c r="A750" s="403"/>
      <c r="B750" s="467" t="s">
        <v>1296</v>
      </c>
      <c r="C750" s="462" t="s">
        <v>670</v>
      </c>
      <c r="D750" s="405" t="s">
        <v>1404</v>
      </c>
      <c r="E750" s="490">
        <f>+E741+E744+E747</f>
        <v>0</v>
      </c>
      <c r="F750" s="491">
        <f>+F741+F744+F747</f>
        <v>0</v>
      </c>
    </row>
    <row r="751" spans="1:6" s="428" customFormat="1" hidden="1" x14ac:dyDescent="0.2">
      <c r="A751" s="403"/>
      <c r="B751" s="453"/>
      <c r="C751" s="453"/>
      <c r="D751" s="409"/>
      <c r="E751" s="456"/>
      <c r="F751" s="457"/>
    </row>
    <row r="752" spans="1:6" s="428" customFormat="1" hidden="1" x14ac:dyDescent="0.2">
      <c r="A752" s="403"/>
      <c r="B752" s="453"/>
      <c r="C752" s="453"/>
      <c r="D752" s="409"/>
      <c r="E752" s="402"/>
      <c r="F752" s="408"/>
    </row>
    <row r="753" spans="1:6" hidden="1" x14ac:dyDescent="0.2">
      <c r="A753" s="460">
        <v>1003</v>
      </c>
      <c r="B753" s="455" t="s">
        <v>693</v>
      </c>
      <c r="C753" s="462" t="s">
        <v>671</v>
      </c>
      <c r="D753" s="405" t="s">
        <v>1403</v>
      </c>
      <c r="F753" s="408"/>
    </row>
    <row r="754" spans="1:6" hidden="1" x14ac:dyDescent="0.2">
      <c r="A754" s="403"/>
      <c r="B754" s="428" t="s">
        <v>1307</v>
      </c>
      <c r="C754" s="453"/>
      <c r="D754" s="409" t="s">
        <v>1306</v>
      </c>
      <c r="E754" s="458" t="s">
        <v>1556</v>
      </c>
      <c r="F754" s="459">
        <v>0</v>
      </c>
    </row>
    <row r="755" spans="1:6" hidden="1" x14ac:dyDescent="0.2">
      <c r="A755" s="403"/>
      <c r="B755" s="453"/>
      <c r="C755" s="453"/>
      <c r="E755" s="456"/>
      <c r="F755" s="457"/>
    </row>
    <row r="756" spans="1:6" s="428" customFormat="1" hidden="1" x14ac:dyDescent="0.2">
      <c r="A756" s="403"/>
      <c r="B756" s="453"/>
      <c r="C756" s="453"/>
      <c r="D756" s="409"/>
      <c r="E756" s="402"/>
      <c r="F756" s="408"/>
    </row>
    <row r="757" spans="1:6" s="428" customFormat="1" hidden="1" x14ac:dyDescent="0.2">
      <c r="A757" s="403"/>
      <c r="B757" s="428" t="s">
        <v>1320</v>
      </c>
      <c r="C757" s="453"/>
      <c r="D757" s="409" t="s">
        <v>1319</v>
      </c>
      <c r="E757" s="458" t="s">
        <v>1556</v>
      </c>
      <c r="F757" s="459">
        <v>0</v>
      </c>
    </row>
    <row r="758" spans="1:6" s="428" customFormat="1" hidden="1" x14ac:dyDescent="0.2">
      <c r="A758" s="403"/>
      <c r="B758" s="453"/>
      <c r="C758" s="453"/>
      <c r="D758" s="409"/>
      <c r="E758" s="456"/>
      <c r="F758" s="457"/>
    </row>
    <row r="759" spans="1:6" s="428" customFormat="1" hidden="1" x14ac:dyDescent="0.2">
      <c r="A759" s="403"/>
      <c r="B759" s="453"/>
      <c r="C759" s="453"/>
      <c r="D759" s="409"/>
      <c r="E759" s="402"/>
      <c r="F759" s="408"/>
    </row>
    <row r="760" spans="1:6" s="428" customFormat="1" hidden="1" x14ac:dyDescent="0.2">
      <c r="A760" s="403"/>
      <c r="B760" s="428" t="s">
        <v>1327</v>
      </c>
      <c r="C760" s="453"/>
      <c r="D760" s="409" t="s">
        <v>1326</v>
      </c>
      <c r="E760" s="458" t="s">
        <v>1556</v>
      </c>
      <c r="F760" s="459">
        <v>0</v>
      </c>
    </row>
    <row r="761" spans="1:6" s="428" customFormat="1" hidden="1" x14ac:dyDescent="0.2">
      <c r="A761" s="403"/>
      <c r="B761" s="453"/>
      <c r="C761" s="453"/>
      <c r="D761" s="409"/>
      <c r="E761" s="456"/>
      <c r="F761" s="457"/>
    </row>
    <row r="762" spans="1:6" s="428" customFormat="1" hidden="1" x14ac:dyDescent="0.2">
      <c r="A762" s="403"/>
      <c r="B762" s="453"/>
      <c r="C762" s="453"/>
      <c r="D762" s="409"/>
      <c r="E762" s="456"/>
      <c r="F762" s="457"/>
    </row>
    <row r="763" spans="1:6" s="428" customFormat="1" hidden="1" x14ac:dyDescent="0.2">
      <c r="A763" s="403"/>
      <c r="B763" s="467" t="s">
        <v>1296</v>
      </c>
      <c r="C763" s="462" t="s">
        <v>671</v>
      </c>
      <c r="D763" s="405" t="s">
        <v>1403</v>
      </c>
      <c r="E763" s="490">
        <f>+E754+E757+E760</f>
        <v>0</v>
      </c>
      <c r="F763" s="491">
        <f>+F754+F757+F760</f>
        <v>0</v>
      </c>
    </row>
    <row r="764" spans="1:6" s="428" customFormat="1" hidden="1" x14ac:dyDescent="0.2">
      <c r="A764" s="403"/>
      <c r="B764" s="453"/>
      <c r="C764" s="453"/>
      <c r="D764" s="409"/>
      <c r="E764" s="456"/>
      <c r="F764" s="457"/>
    </row>
    <row r="765" spans="1:6" s="428" customFormat="1" hidden="1" x14ac:dyDescent="0.2">
      <c r="A765" s="403"/>
      <c r="B765" s="453"/>
      <c r="C765" s="453"/>
      <c r="D765" s="409"/>
      <c r="E765" s="402"/>
      <c r="F765" s="408"/>
    </row>
    <row r="766" spans="1:6" hidden="1" x14ac:dyDescent="0.2">
      <c r="A766" s="500" t="s">
        <v>1402</v>
      </c>
      <c r="B766" s="455" t="s">
        <v>693</v>
      </c>
      <c r="C766" s="462" t="s">
        <v>1356</v>
      </c>
      <c r="D766" s="405" t="s">
        <v>1401</v>
      </c>
      <c r="F766" s="408"/>
    </row>
    <row r="767" spans="1:6" hidden="1" x14ac:dyDescent="0.2">
      <c r="A767" s="403"/>
      <c r="B767" s="428" t="s">
        <v>1307</v>
      </c>
      <c r="C767" s="453"/>
      <c r="D767" s="409" t="s">
        <v>1306</v>
      </c>
      <c r="E767" s="458" t="s">
        <v>1556</v>
      </c>
      <c r="F767" s="459">
        <v>0</v>
      </c>
    </row>
    <row r="768" spans="1:6" hidden="1" x14ac:dyDescent="0.2">
      <c r="A768" s="403"/>
      <c r="B768" s="453"/>
      <c r="C768" s="453"/>
      <c r="E768" s="456"/>
      <c r="F768" s="457"/>
    </row>
    <row r="769" spans="1:6" s="428" customFormat="1" hidden="1" x14ac:dyDescent="0.2">
      <c r="A769" s="403"/>
      <c r="B769" s="453"/>
      <c r="C769" s="453"/>
      <c r="D769" s="409"/>
      <c r="E769" s="402"/>
      <c r="F769" s="408"/>
    </row>
    <row r="770" spans="1:6" s="428" customFormat="1" hidden="1" x14ac:dyDescent="0.2">
      <c r="A770" s="403"/>
      <c r="B770" s="428" t="s">
        <v>1320</v>
      </c>
      <c r="C770" s="453"/>
      <c r="D770" s="409" t="s">
        <v>1319</v>
      </c>
      <c r="E770" s="458" t="s">
        <v>1556</v>
      </c>
      <c r="F770" s="459">
        <v>0</v>
      </c>
    </row>
    <row r="771" spans="1:6" s="428" customFormat="1" hidden="1" x14ac:dyDescent="0.2">
      <c r="A771" s="403"/>
      <c r="B771" s="453"/>
      <c r="C771" s="453"/>
      <c r="D771" s="409"/>
      <c r="E771" s="456"/>
      <c r="F771" s="457"/>
    </row>
    <row r="772" spans="1:6" s="428" customFormat="1" hidden="1" x14ac:dyDescent="0.2">
      <c r="A772" s="403"/>
      <c r="B772" s="453"/>
      <c r="C772" s="453"/>
      <c r="D772" s="409"/>
      <c r="E772" s="456"/>
      <c r="F772" s="457"/>
    </row>
    <row r="773" spans="1:6" s="428" customFormat="1" hidden="1" x14ac:dyDescent="0.2">
      <c r="A773" s="403"/>
      <c r="B773" s="453"/>
      <c r="C773" s="453"/>
      <c r="D773" s="409"/>
      <c r="E773" s="456"/>
      <c r="F773" s="457"/>
    </row>
    <row r="774" spans="1:6" s="428" customFormat="1" hidden="1" x14ac:dyDescent="0.2">
      <c r="A774" s="403"/>
      <c r="B774" s="453"/>
      <c r="C774" s="453"/>
      <c r="D774" s="409"/>
      <c r="E774" s="402"/>
      <c r="F774" s="408"/>
    </row>
    <row r="775" spans="1:6" s="428" customFormat="1" hidden="1" x14ac:dyDescent="0.2">
      <c r="A775" s="403"/>
      <c r="B775" s="428" t="s">
        <v>1327</v>
      </c>
      <c r="C775" s="453"/>
      <c r="D775" s="409" t="s">
        <v>1326</v>
      </c>
      <c r="E775" s="458" t="s">
        <v>1556</v>
      </c>
      <c r="F775" s="459">
        <v>0</v>
      </c>
    </row>
    <row r="776" spans="1:6" s="428" customFormat="1" hidden="1" x14ac:dyDescent="0.2">
      <c r="A776" s="403"/>
      <c r="B776" s="453"/>
      <c r="C776" s="453"/>
      <c r="D776" s="409"/>
      <c r="E776" s="456"/>
      <c r="F776" s="457"/>
    </row>
    <row r="777" spans="1:6" s="428" customFormat="1" hidden="1" x14ac:dyDescent="0.2">
      <c r="A777" s="403"/>
      <c r="B777" s="453"/>
      <c r="C777" s="453"/>
      <c r="D777" s="409"/>
      <c r="E777" s="456"/>
      <c r="F777" s="457"/>
    </row>
    <row r="778" spans="1:6" s="428" customFormat="1" hidden="1" x14ac:dyDescent="0.2">
      <c r="A778" s="403"/>
      <c r="B778" s="453"/>
      <c r="C778" s="453"/>
      <c r="D778" s="409"/>
      <c r="E778" s="456"/>
      <c r="F778" s="457"/>
    </row>
    <row r="779" spans="1:6" s="428" customFormat="1" hidden="1" x14ac:dyDescent="0.2">
      <c r="A779" s="403"/>
      <c r="B779" s="453"/>
      <c r="C779" s="453"/>
      <c r="D779" s="409"/>
      <c r="E779" s="456"/>
      <c r="F779" s="457"/>
    </row>
    <row r="780" spans="1:6" s="428" customFormat="1" hidden="1" x14ac:dyDescent="0.2">
      <c r="A780" s="403"/>
      <c r="B780" s="467" t="s">
        <v>1296</v>
      </c>
      <c r="C780" s="462" t="s">
        <v>1356</v>
      </c>
      <c r="D780" s="405" t="s">
        <v>1401</v>
      </c>
      <c r="E780" s="490">
        <f>+E767+E770+E775</f>
        <v>0</v>
      </c>
      <c r="F780" s="491">
        <f>+F767+F770+F775</f>
        <v>0</v>
      </c>
    </row>
    <row r="781" spans="1:6" s="428" customFormat="1" hidden="1" x14ac:dyDescent="0.2">
      <c r="A781" s="403"/>
      <c r="B781" s="453"/>
      <c r="C781" s="453"/>
      <c r="D781" s="409"/>
      <c r="E781" s="456"/>
      <c r="F781" s="457"/>
    </row>
    <row r="782" spans="1:6" s="428" customFormat="1" hidden="1" x14ac:dyDescent="0.2">
      <c r="A782" s="403"/>
      <c r="B782" s="453"/>
      <c r="C782" s="453"/>
      <c r="D782" s="409"/>
      <c r="E782" s="456"/>
      <c r="F782" s="457"/>
    </row>
    <row r="783" spans="1:6" s="428" customFormat="1" hidden="1" x14ac:dyDescent="0.2">
      <c r="A783" s="403"/>
      <c r="B783" s="453"/>
      <c r="C783" s="453"/>
      <c r="D783" s="409"/>
      <c r="E783" s="456"/>
      <c r="F783" s="457"/>
    </row>
    <row r="784" spans="1:6" s="428" customFormat="1" hidden="1" x14ac:dyDescent="0.2">
      <c r="A784" s="403"/>
      <c r="B784" s="453"/>
      <c r="C784" s="453"/>
      <c r="D784" s="409"/>
      <c r="E784" s="456"/>
      <c r="F784" s="457"/>
    </row>
    <row r="785" spans="1:6" hidden="1" x14ac:dyDescent="0.2">
      <c r="A785" s="460">
        <v>1005</v>
      </c>
      <c r="B785" s="455" t="s">
        <v>693</v>
      </c>
      <c r="C785" s="462" t="s">
        <v>668</v>
      </c>
      <c r="D785" s="405" t="s">
        <v>1400</v>
      </c>
      <c r="F785" s="408"/>
    </row>
    <row r="786" spans="1:6" hidden="1" x14ac:dyDescent="0.2">
      <c r="A786" s="403"/>
      <c r="B786" s="428" t="s">
        <v>1307</v>
      </c>
      <c r="C786" s="453"/>
      <c r="D786" s="409" t="s">
        <v>1306</v>
      </c>
      <c r="E786" s="458" t="s">
        <v>1556</v>
      </c>
      <c r="F786" s="459">
        <v>0</v>
      </c>
    </row>
    <row r="787" spans="1:6" hidden="1" x14ac:dyDescent="0.2">
      <c r="A787" s="403"/>
      <c r="B787" s="453"/>
      <c r="C787" s="453"/>
      <c r="E787" s="456"/>
      <c r="F787" s="457"/>
    </row>
    <row r="788" spans="1:6" hidden="1" x14ac:dyDescent="0.2">
      <c r="A788" s="403"/>
      <c r="B788" s="453"/>
      <c r="C788" s="453"/>
      <c r="E788" s="456"/>
      <c r="F788" s="457"/>
    </row>
    <row r="789" spans="1:6" hidden="1" x14ac:dyDescent="0.2">
      <c r="A789" s="403"/>
      <c r="B789" s="453"/>
      <c r="C789" s="453"/>
      <c r="E789" s="456"/>
      <c r="F789" s="457"/>
    </row>
    <row r="790" spans="1:6" s="428" customFormat="1" hidden="1" x14ac:dyDescent="0.2">
      <c r="A790" s="403"/>
      <c r="B790" s="453"/>
      <c r="C790" s="453"/>
      <c r="D790" s="409"/>
      <c r="E790" s="402"/>
      <c r="F790" s="408"/>
    </row>
    <row r="791" spans="1:6" s="428" customFormat="1" hidden="1" x14ac:dyDescent="0.2">
      <c r="A791" s="403"/>
      <c r="B791" s="428" t="s">
        <v>1320</v>
      </c>
      <c r="C791" s="453"/>
      <c r="D791" s="409" t="s">
        <v>1319</v>
      </c>
      <c r="E791" s="458" t="s">
        <v>1556</v>
      </c>
      <c r="F791" s="459">
        <v>0</v>
      </c>
    </row>
    <row r="792" spans="1:6" s="428" customFormat="1" hidden="1" x14ac:dyDescent="0.2">
      <c r="A792" s="403"/>
      <c r="B792" s="453"/>
      <c r="C792" s="453"/>
      <c r="D792" s="409"/>
      <c r="E792" s="456"/>
      <c r="F792" s="457"/>
    </row>
    <row r="793" spans="1:6" s="428" customFormat="1" hidden="1" x14ac:dyDescent="0.2">
      <c r="A793" s="403"/>
      <c r="B793" s="453"/>
      <c r="C793" s="453"/>
      <c r="D793" s="409"/>
      <c r="E793" s="456"/>
      <c r="F793" s="457"/>
    </row>
    <row r="794" spans="1:6" s="428" customFormat="1" hidden="1" x14ac:dyDescent="0.2">
      <c r="A794" s="403"/>
      <c r="B794" s="453"/>
      <c r="C794" s="453"/>
      <c r="D794" s="409"/>
      <c r="E794" s="456"/>
      <c r="F794" s="457"/>
    </row>
    <row r="795" spans="1:6" s="428" customFormat="1" hidden="1" x14ac:dyDescent="0.2">
      <c r="A795" s="403"/>
      <c r="B795" s="453"/>
      <c r="C795" s="453"/>
      <c r="D795" s="409"/>
      <c r="E795" s="402"/>
      <c r="F795" s="408"/>
    </row>
    <row r="796" spans="1:6" hidden="1" x14ac:dyDescent="0.2">
      <c r="A796" s="403"/>
      <c r="B796" s="428" t="s">
        <v>1327</v>
      </c>
      <c r="C796" s="453"/>
      <c r="D796" s="409" t="s">
        <v>1326</v>
      </c>
      <c r="E796" s="458" t="s">
        <v>1556</v>
      </c>
      <c r="F796" s="459">
        <v>0</v>
      </c>
    </row>
    <row r="797" spans="1:6" hidden="1" x14ac:dyDescent="0.2">
      <c r="A797" s="403"/>
      <c r="B797" s="453"/>
      <c r="C797" s="453"/>
      <c r="E797" s="456"/>
      <c r="F797" s="457"/>
    </row>
    <row r="798" spans="1:6" hidden="1" x14ac:dyDescent="0.2">
      <c r="A798" s="403"/>
      <c r="B798" s="453"/>
      <c r="C798" s="453"/>
      <c r="E798" s="456"/>
      <c r="F798" s="457"/>
    </row>
    <row r="799" spans="1:6" hidden="1" x14ac:dyDescent="0.2">
      <c r="A799" s="403"/>
      <c r="B799" s="453"/>
      <c r="C799" s="453"/>
      <c r="E799" s="456"/>
      <c r="F799" s="457"/>
    </row>
    <row r="800" spans="1:6" hidden="1" x14ac:dyDescent="0.2">
      <c r="A800" s="403"/>
      <c r="B800" s="453"/>
      <c r="C800" s="453"/>
      <c r="E800" s="456"/>
      <c r="F800" s="457"/>
    </row>
    <row r="801" spans="1:6" hidden="1" x14ac:dyDescent="0.2">
      <c r="A801" s="403"/>
      <c r="B801" s="467" t="s">
        <v>1296</v>
      </c>
      <c r="C801" s="462" t="s">
        <v>668</v>
      </c>
      <c r="D801" s="405" t="s">
        <v>1400</v>
      </c>
      <c r="E801" s="490">
        <f>+E786+E791+E796</f>
        <v>0</v>
      </c>
      <c r="F801" s="491">
        <f>+F786+F791+F796</f>
        <v>0</v>
      </c>
    </row>
    <row r="802" spans="1:6" hidden="1" x14ac:dyDescent="0.2">
      <c r="A802" s="403"/>
      <c r="B802" s="453"/>
      <c r="C802" s="453"/>
      <c r="E802" s="456"/>
      <c r="F802" s="457"/>
    </row>
    <row r="803" spans="1:6" hidden="1" x14ac:dyDescent="0.2">
      <c r="A803" s="403"/>
      <c r="B803" s="453"/>
      <c r="C803" s="453"/>
      <c r="E803" s="456"/>
      <c r="F803" s="457"/>
    </row>
    <row r="804" spans="1:6" hidden="1" x14ac:dyDescent="0.2">
      <c r="A804" s="403"/>
      <c r="B804" s="453"/>
      <c r="C804" s="453"/>
      <c r="E804" s="456"/>
      <c r="F804" s="457"/>
    </row>
    <row r="805" spans="1:6" hidden="1" x14ac:dyDescent="0.2">
      <c r="A805" s="403"/>
      <c r="B805" s="453"/>
      <c r="C805" s="453"/>
      <c r="E805" s="456"/>
      <c r="F805" s="457"/>
    </row>
    <row r="806" spans="1:6" hidden="1" x14ac:dyDescent="0.2">
      <c r="A806" s="460">
        <v>1006</v>
      </c>
      <c r="B806" s="455" t="s">
        <v>693</v>
      </c>
      <c r="C806" s="462" t="s">
        <v>672</v>
      </c>
      <c r="D806" s="547" t="s">
        <v>1569</v>
      </c>
      <c r="E806" s="547"/>
      <c r="F806" s="457"/>
    </row>
    <row r="807" spans="1:6" hidden="1" x14ac:dyDescent="0.2">
      <c r="A807" s="403"/>
      <c r="B807" s="428" t="s">
        <v>1307</v>
      </c>
      <c r="C807" s="453"/>
      <c r="D807" s="409" t="s">
        <v>1306</v>
      </c>
      <c r="E807" s="458" t="s">
        <v>1556</v>
      </c>
      <c r="F807" s="459">
        <v>0</v>
      </c>
    </row>
    <row r="808" spans="1:6" hidden="1" x14ac:dyDescent="0.2">
      <c r="A808" s="403"/>
      <c r="B808" s="453"/>
      <c r="C808" s="453"/>
      <c r="E808" s="456"/>
      <c r="F808" s="457"/>
    </row>
    <row r="809" spans="1:6" hidden="1" x14ac:dyDescent="0.2">
      <c r="A809" s="403"/>
      <c r="B809" s="453"/>
      <c r="C809" s="453"/>
      <c r="E809" s="456"/>
      <c r="F809" s="457"/>
    </row>
    <row r="810" spans="1:6" hidden="1" x14ac:dyDescent="0.2">
      <c r="A810" s="403"/>
      <c r="B810" s="453"/>
      <c r="C810" s="453"/>
      <c r="E810" s="456"/>
      <c r="F810" s="457"/>
    </row>
    <row r="811" spans="1:6" hidden="1" x14ac:dyDescent="0.2">
      <c r="A811" s="403"/>
      <c r="B811" s="453"/>
      <c r="C811" s="453"/>
      <c r="F811" s="408"/>
    </row>
    <row r="812" spans="1:6" hidden="1" x14ac:dyDescent="0.2">
      <c r="A812" s="403"/>
      <c r="B812" s="428" t="s">
        <v>1320</v>
      </c>
      <c r="C812" s="453"/>
      <c r="D812" s="409" t="s">
        <v>1319</v>
      </c>
      <c r="E812" s="458" t="s">
        <v>1556</v>
      </c>
      <c r="F812" s="459">
        <v>0</v>
      </c>
    </row>
    <row r="813" spans="1:6" hidden="1" x14ac:dyDescent="0.2">
      <c r="A813" s="403"/>
      <c r="B813" s="453"/>
      <c r="C813" s="453"/>
      <c r="E813" s="456"/>
      <c r="F813" s="457"/>
    </row>
    <row r="814" spans="1:6" hidden="1" x14ac:dyDescent="0.2">
      <c r="A814" s="403"/>
      <c r="B814" s="453"/>
      <c r="C814" s="453"/>
      <c r="E814" s="456"/>
      <c r="F814" s="457"/>
    </row>
    <row r="815" spans="1:6" hidden="1" x14ac:dyDescent="0.2">
      <c r="A815" s="403"/>
      <c r="B815" s="453"/>
      <c r="C815" s="453"/>
      <c r="E815" s="456"/>
      <c r="F815" s="457"/>
    </row>
    <row r="816" spans="1:6" hidden="1" x14ac:dyDescent="0.2">
      <c r="A816" s="403"/>
      <c r="B816" s="453"/>
      <c r="C816" s="453"/>
      <c r="F816" s="408"/>
    </row>
    <row r="817" spans="1:6" hidden="1" x14ac:dyDescent="0.2">
      <c r="A817" s="403"/>
      <c r="B817" s="428" t="s">
        <v>1327</v>
      </c>
      <c r="C817" s="453"/>
      <c r="D817" s="409" t="s">
        <v>1326</v>
      </c>
      <c r="E817" s="458" t="s">
        <v>1556</v>
      </c>
      <c r="F817" s="459">
        <v>0</v>
      </c>
    </row>
    <row r="818" spans="1:6" hidden="1" x14ac:dyDescent="0.2">
      <c r="A818" s="403"/>
      <c r="B818" s="453"/>
      <c r="C818" s="453"/>
      <c r="E818" s="456"/>
      <c r="F818" s="457"/>
    </row>
    <row r="819" spans="1:6" hidden="1" x14ac:dyDescent="0.2">
      <c r="A819" s="403"/>
      <c r="B819" s="453"/>
      <c r="C819" s="453"/>
      <c r="E819" s="456"/>
      <c r="F819" s="457"/>
    </row>
    <row r="820" spans="1:6" hidden="1" x14ac:dyDescent="0.2">
      <c r="A820" s="403"/>
      <c r="B820" s="453"/>
      <c r="C820" s="453"/>
      <c r="E820" s="456"/>
      <c r="F820" s="457"/>
    </row>
    <row r="821" spans="1:6" hidden="1" x14ac:dyDescent="0.2">
      <c r="A821" s="403"/>
      <c r="B821" s="453"/>
      <c r="C821" s="453"/>
      <c r="E821" s="456"/>
      <c r="F821" s="457"/>
    </row>
    <row r="822" spans="1:6" ht="38.25" hidden="1" x14ac:dyDescent="0.2">
      <c r="A822" s="403"/>
      <c r="B822" s="467" t="s">
        <v>1296</v>
      </c>
      <c r="C822" s="462" t="s">
        <v>672</v>
      </c>
      <c r="D822" s="405" t="s">
        <v>1570</v>
      </c>
      <c r="E822" s="490">
        <f>+E807+E812+E817</f>
        <v>0</v>
      </c>
      <c r="F822" s="491">
        <f>+F807+F812+F817</f>
        <v>0</v>
      </c>
    </row>
    <row r="823" spans="1:6" hidden="1" x14ac:dyDescent="0.2">
      <c r="A823" s="403"/>
      <c r="B823" s="453"/>
      <c r="C823" s="453"/>
      <c r="E823" s="456"/>
      <c r="F823" s="457"/>
    </row>
    <row r="824" spans="1:6" hidden="1" x14ac:dyDescent="0.2">
      <c r="A824" s="403"/>
      <c r="B824" s="453"/>
      <c r="C824" s="453"/>
      <c r="E824" s="456"/>
      <c r="F824" s="457"/>
    </row>
    <row r="825" spans="1:6" hidden="1" x14ac:dyDescent="0.2">
      <c r="A825" s="403"/>
      <c r="B825" s="453"/>
      <c r="C825" s="453"/>
      <c r="E825" s="456"/>
      <c r="F825" s="457"/>
    </row>
    <row r="826" spans="1:6" hidden="1" x14ac:dyDescent="0.2">
      <c r="A826" s="403"/>
      <c r="B826" s="453"/>
      <c r="C826" s="453"/>
      <c r="F826" s="408"/>
    </row>
    <row r="827" spans="1:6" hidden="1" x14ac:dyDescent="0.2">
      <c r="A827" s="545"/>
      <c r="B827" s="546"/>
      <c r="C827" s="472"/>
      <c r="D827" s="473"/>
      <c r="E827" s="489"/>
      <c r="F827" s="433"/>
    </row>
    <row r="828" spans="1:6" hidden="1" x14ac:dyDescent="0.2">
      <c r="A828" s="541" t="s">
        <v>1397</v>
      </c>
      <c r="B828" s="542"/>
      <c r="C828" s="542"/>
      <c r="D828" s="476" t="s">
        <v>1396</v>
      </c>
      <c r="E828" s="461">
        <f>+E822+E801+E780+E763+E750+E737</f>
        <v>0</v>
      </c>
      <c r="F828" s="415">
        <f>+F822+F801+F780+F763+F750+F737</f>
        <v>0</v>
      </c>
    </row>
    <row r="829" spans="1:6" hidden="1" x14ac:dyDescent="0.2">
      <c r="A829" s="407"/>
      <c r="B829" s="462"/>
      <c r="C829" s="453"/>
      <c r="D829" s="405"/>
      <c r="E829" s="477"/>
      <c r="F829" s="478"/>
    </row>
    <row r="830" spans="1:6" hidden="1" x14ac:dyDescent="0.2">
      <c r="A830" s="407"/>
      <c r="B830" s="462"/>
      <c r="C830" s="453"/>
      <c r="D830" s="405"/>
      <c r="E830" s="477"/>
      <c r="F830" s="478"/>
    </row>
    <row r="831" spans="1:6" hidden="1" x14ac:dyDescent="0.2">
      <c r="A831" s="407"/>
      <c r="B831" s="462"/>
      <c r="C831" s="453"/>
      <c r="D831" s="405"/>
      <c r="E831" s="477"/>
      <c r="F831" s="478"/>
    </row>
    <row r="832" spans="1:6" hidden="1" x14ac:dyDescent="0.2">
      <c r="A832" s="424"/>
      <c r="B832" s="469"/>
      <c r="C832" s="469"/>
      <c r="D832" s="425"/>
      <c r="E832" s="465"/>
      <c r="F832" s="417"/>
    </row>
    <row r="833" spans="1:6" x14ac:dyDescent="0.2">
      <c r="A833" s="403"/>
      <c r="B833" s="453"/>
      <c r="C833" s="453"/>
      <c r="F833" s="408"/>
    </row>
    <row r="834" spans="1:6" ht="13.5" thickBot="1" x14ac:dyDescent="0.25">
      <c r="A834" s="543" t="s">
        <v>1300</v>
      </c>
      <c r="B834" s="544"/>
      <c r="C834" s="497" t="s">
        <v>324</v>
      </c>
      <c r="D834" s="483" t="s">
        <v>1390</v>
      </c>
      <c r="E834" s="480"/>
      <c r="F834" s="423"/>
    </row>
    <row r="835" spans="1:6" ht="13.5" thickTop="1" x14ac:dyDescent="0.2">
      <c r="A835" s="403"/>
      <c r="B835" s="453"/>
      <c r="C835" s="453"/>
      <c r="D835" s="405"/>
      <c r="E835" s="461"/>
      <c r="F835" s="415"/>
    </row>
    <row r="836" spans="1:6" hidden="1" x14ac:dyDescent="0.2">
      <c r="A836" s="460">
        <v>1101</v>
      </c>
      <c r="B836" s="455" t="s">
        <v>693</v>
      </c>
      <c r="C836" s="462" t="s">
        <v>665</v>
      </c>
      <c r="D836" s="405" t="s">
        <v>1395</v>
      </c>
      <c r="F836" s="408"/>
    </row>
    <row r="837" spans="1:6" hidden="1" x14ac:dyDescent="0.2">
      <c r="A837" s="403"/>
      <c r="B837" s="428" t="s">
        <v>1307</v>
      </c>
      <c r="C837" s="453"/>
      <c r="D837" s="409" t="s">
        <v>1306</v>
      </c>
      <c r="E837" s="458" t="s">
        <v>1556</v>
      </c>
      <c r="F837" s="459">
        <v>0</v>
      </c>
    </row>
    <row r="838" spans="1:6" hidden="1" x14ac:dyDescent="0.2">
      <c r="A838" s="403"/>
      <c r="B838" s="453"/>
      <c r="C838" s="453"/>
      <c r="E838" s="456"/>
      <c r="F838" s="457"/>
    </row>
    <row r="839" spans="1:6" hidden="1" x14ac:dyDescent="0.2">
      <c r="A839" s="403"/>
      <c r="B839" s="453"/>
      <c r="C839" s="453"/>
      <c r="E839" s="456"/>
      <c r="F839" s="457"/>
    </row>
    <row r="840" spans="1:6" hidden="1" x14ac:dyDescent="0.2">
      <c r="A840" s="403"/>
      <c r="B840" s="453"/>
      <c r="C840" s="453"/>
      <c r="E840" s="456"/>
      <c r="F840" s="457"/>
    </row>
    <row r="841" spans="1:6" hidden="1" x14ac:dyDescent="0.2">
      <c r="A841" s="403"/>
      <c r="B841" s="453"/>
      <c r="C841" s="453"/>
      <c r="F841" s="408"/>
    </row>
    <row r="842" spans="1:6" hidden="1" x14ac:dyDescent="0.2">
      <c r="A842" s="403"/>
      <c r="B842" s="428" t="s">
        <v>1320</v>
      </c>
      <c r="C842" s="453"/>
      <c r="D842" s="409" t="s">
        <v>1319</v>
      </c>
      <c r="E842" s="458" t="s">
        <v>1556</v>
      </c>
      <c r="F842" s="459">
        <v>0</v>
      </c>
    </row>
    <row r="843" spans="1:6" hidden="1" x14ac:dyDescent="0.2">
      <c r="A843" s="403"/>
      <c r="B843" s="453"/>
      <c r="C843" s="453"/>
      <c r="E843" s="456"/>
      <c r="F843" s="457"/>
    </row>
    <row r="844" spans="1:6" hidden="1" x14ac:dyDescent="0.2">
      <c r="A844" s="403"/>
      <c r="B844" s="453"/>
      <c r="C844" s="453"/>
      <c r="E844" s="456"/>
      <c r="F844" s="457"/>
    </row>
    <row r="845" spans="1:6" hidden="1" x14ac:dyDescent="0.2">
      <c r="A845" s="403"/>
      <c r="B845" s="453"/>
      <c r="C845" s="453"/>
      <c r="E845" s="456"/>
      <c r="F845" s="457"/>
    </row>
    <row r="846" spans="1:6" hidden="1" x14ac:dyDescent="0.2">
      <c r="A846" s="403"/>
      <c r="B846" s="453"/>
      <c r="C846" s="453"/>
      <c r="F846" s="408"/>
    </row>
    <row r="847" spans="1:6" hidden="1" x14ac:dyDescent="0.2">
      <c r="A847" s="403"/>
      <c r="B847" s="428" t="s">
        <v>1327</v>
      </c>
      <c r="C847" s="453"/>
      <c r="D847" s="409" t="s">
        <v>1326</v>
      </c>
      <c r="E847" s="458" t="s">
        <v>1556</v>
      </c>
      <c r="F847" s="459">
        <v>0</v>
      </c>
    </row>
    <row r="848" spans="1:6" hidden="1" x14ac:dyDescent="0.2">
      <c r="A848" s="403"/>
      <c r="B848" s="453"/>
      <c r="C848" s="453"/>
      <c r="E848" s="456"/>
      <c r="F848" s="457"/>
    </row>
    <row r="849" spans="1:6" hidden="1" x14ac:dyDescent="0.2">
      <c r="A849" s="403"/>
      <c r="B849" s="453"/>
      <c r="C849" s="453"/>
      <c r="E849" s="456"/>
      <c r="F849" s="457"/>
    </row>
    <row r="850" spans="1:6" x14ac:dyDescent="0.2">
      <c r="A850" s="403"/>
      <c r="B850" s="453"/>
      <c r="C850" s="453"/>
      <c r="E850" s="456"/>
      <c r="F850" s="457"/>
    </row>
    <row r="851" spans="1:6" x14ac:dyDescent="0.2">
      <c r="A851" s="403"/>
      <c r="B851" s="453"/>
      <c r="C851" s="453"/>
      <c r="E851" s="456"/>
      <c r="F851" s="457"/>
    </row>
    <row r="852" spans="1:6" x14ac:dyDescent="0.2">
      <c r="A852" s="403"/>
      <c r="B852" s="467" t="s">
        <v>1296</v>
      </c>
      <c r="C852" s="462" t="s">
        <v>665</v>
      </c>
      <c r="D852" s="405" t="s">
        <v>1395</v>
      </c>
      <c r="E852" s="490">
        <f>+E837+E842+E847</f>
        <v>0</v>
      </c>
      <c r="F852" s="491">
        <f>+F837+F842+F847</f>
        <v>0</v>
      </c>
    </row>
    <row r="853" spans="1:6" x14ac:dyDescent="0.2">
      <c r="A853" s="403"/>
      <c r="B853" s="467"/>
      <c r="C853" s="462"/>
      <c r="D853" s="405"/>
      <c r="E853" s="456"/>
      <c r="F853" s="457"/>
    </row>
    <row r="854" spans="1:6" x14ac:dyDescent="0.2">
      <c r="A854" s="403"/>
      <c r="B854" s="453"/>
      <c r="C854" s="453"/>
      <c r="F854" s="408"/>
    </row>
    <row r="855" spans="1:6" x14ac:dyDescent="0.2">
      <c r="A855" s="460">
        <v>1102</v>
      </c>
      <c r="B855" s="455" t="s">
        <v>693</v>
      </c>
      <c r="C855" s="462" t="s">
        <v>670</v>
      </c>
      <c r="D855" s="405" t="s">
        <v>1394</v>
      </c>
      <c r="F855" s="408"/>
    </row>
    <row r="856" spans="1:6" s="467" customFormat="1" x14ac:dyDescent="0.2">
      <c r="A856" s="403"/>
      <c r="B856" s="428" t="s">
        <v>1307</v>
      </c>
      <c r="C856" s="453"/>
      <c r="D856" s="409" t="s">
        <v>1306</v>
      </c>
      <c r="E856" s="458" t="s">
        <v>1556</v>
      </c>
      <c r="F856" s="459">
        <v>9148</v>
      </c>
    </row>
    <row r="857" spans="1:6" s="467" customFormat="1" x14ac:dyDescent="0.2">
      <c r="A857" s="403"/>
      <c r="B857" s="453"/>
      <c r="C857" s="453"/>
      <c r="D857" s="409"/>
      <c r="E857" s="456"/>
      <c r="F857" s="457"/>
    </row>
    <row r="858" spans="1:6" s="501" customFormat="1" x14ac:dyDescent="0.2">
      <c r="A858" s="403"/>
      <c r="B858" s="453"/>
      <c r="C858" s="453"/>
      <c r="D858" s="409"/>
      <c r="E858" s="402"/>
      <c r="F858" s="408"/>
    </row>
    <row r="859" spans="1:6" x14ac:dyDescent="0.2">
      <c r="A859" s="403"/>
      <c r="B859" s="428" t="s">
        <v>1320</v>
      </c>
      <c r="C859" s="453"/>
      <c r="D859" s="409" t="s">
        <v>1319</v>
      </c>
      <c r="E859" s="458" t="s">
        <v>1556</v>
      </c>
      <c r="F859" s="459">
        <v>0</v>
      </c>
    </row>
    <row r="860" spans="1:6" x14ac:dyDescent="0.2">
      <c r="A860" s="403"/>
      <c r="B860" s="453"/>
      <c r="C860" s="453"/>
      <c r="E860" s="456"/>
      <c r="F860" s="457"/>
    </row>
    <row r="861" spans="1:6" s="428" customFormat="1" x14ac:dyDescent="0.2">
      <c r="A861" s="424"/>
      <c r="B861" s="469"/>
      <c r="C861" s="469"/>
      <c r="D861" s="412"/>
      <c r="E861" s="486"/>
      <c r="F861" s="413"/>
    </row>
    <row r="862" spans="1:6" s="428" customFormat="1" x14ac:dyDescent="0.2">
      <c r="A862" s="403"/>
      <c r="B862" s="428" t="s">
        <v>1327</v>
      </c>
      <c r="C862" s="453"/>
      <c r="D862" s="409" t="s">
        <v>1326</v>
      </c>
      <c r="E862" s="458" t="s">
        <v>1556</v>
      </c>
      <c r="F862" s="459">
        <v>0</v>
      </c>
    </row>
    <row r="863" spans="1:6" s="428" customFormat="1" x14ac:dyDescent="0.2">
      <c r="A863" s="403"/>
      <c r="B863" s="453"/>
      <c r="C863" s="453"/>
      <c r="D863" s="409"/>
      <c r="E863" s="456"/>
      <c r="F863" s="457"/>
    </row>
    <row r="864" spans="1:6" s="428" customFormat="1" x14ac:dyDescent="0.2">
      <c r="A864" s="403"/>
      <c r="B864" s="453"/>
      <c r="C864" s="453"/>
      <c r="D864" s="409"/>
      <c r="E864" s="456"/>
      <c r="F864" s="457"/>
    </row>
    <row r="865" spans="1:6" s="428" customFormat="1" x14ac:dyDescent="0.2">
      <c r="A865" s="403"/>
      <c r="B865" s="467" t="s">
        <v>1296</v>
      </c>
      <c r="C865" s="462" t="s">
        <v>670</v>
      </c>
      <c r="D865" s="405" t="s">
        <v>1394</v>
      </c>
      <c r="E865" s="490">
        <f>+E856+E859+E862</f>
        <v>0</v>
      </c>
      <c r="F865" s="491">
        <f>+F856+F859+F862</f>
        <v>9148</v>
      </c>
    </row>
    <row r="866" spans="1:6" s="428" customFormat="1" x14ac:dyDescent="0.2">
      <c r="A866" s="403"/>
      <c r="B866" s="467"/>
      <c r="C866" s="462"/>
      <c r="D866" s="405"/>
      <c r="E866" s="456"/>
      <c r="F866" s="457"/>
    </row>
    <row r="867" spans="1:6" s="428" customFormat="1" x14ac:dyDescent="0.2">
      <c r="A867" s="403"/>
      <c r="B867" s="453"/>
      <c r="C867" s="453"/>
      <c r="D867" s="409"/>
      <c r="E867" s="456"/>
      <c r="F867" s="457"/>
    </row>
    <row r="868" spans="1:6" s="428" customFormat="1" hidden="1" x14ac:dyDescent="0.2">
      <c r="A868" s="403"/>
      <c r="B868" s="453"/>
      <c r="C868" s="453"/>
      <c r="D868" s="409"/>
      <c r="E868" s="456"/>
      <c r="F868" s="457"/>
    </row>
    <row r="869" spans="1:6" hidden="1" x14ac:dyDescent="0.2">
      <c r="A869" s="403"/>
      <c r="B869" s="453"/>
      <c r="C869" s="453"/>
      <c r="F869" s="408"/>
    </row>
    <row r="870" spans="1:6" hidden="1" x14ac:dyDescent="0.2">
      <c r="A870" s="460">
        <v>1103</v>
      </c>
      <c r="B870" s="455" t="s">
        <v>693</v>
      </c>
      <c r="C870" s="462" t="s">
        <v>671</v>
      </c>
      <c r="D870" s="547" t="s">
        <v>1571</v>
      </c>
      <c r="E870" s="547"/>
      <c r="F870" s="457"/>
    </row>
    <row r="871" spans="1:6" hidden="1" x14ac:dyDescent="0.2">
      <c r="A871" s="403"/>
      <c r="B871" s="428" t="s">
        <v>1307</v>
      </c>
      <c r="C871" s="453"/>
      <c r="D871" s="409" t="s">
        <v>1306</v>
      </c>
      <c r="E871" s="458" t="s">
        <v>1556</v>
      </c>
      <c r="F871" s="459">
        <v>0</v>
      </c>
    </row>
    <row r="872" spans="1:6" hidden="1" x14ac:dyDescent="0.2">
      <c r="A872" s="403"/>
      <c r="B872" s="453"/>
      <c r="C872" s="453"/>
      <c r="E872" s="456"/>
      <c r="F872" s="457"/>
    </row>
    <row r="873" spans="1:6" hidden="1" x14ac:dyDescent="0.2">
      <c r="A873" s="403"/>
      <c r="B873" s="453"/>
      <c r="C873" s="453"/>
      <c r="E873" s="456"/>
      <c r="F873" s="457"/>
    </row>
    <row r="874" spans="1:6" s="428" customFormat="1" hidden="1" x14ac:dyDescent="0.2">
      <c r="A874" s="403"/>
      <c r="B874" s="453"/>
      <c r="C874" s="453"/>
      <c r="D874" s="409"/>
      <c r="E874" s="456"/>
      <c r="F874" s="457"/>
    </row>
    <row r="875" spans="1:6" s="428" customFormat="1" hidden="1" x14ac:dyDescent="0.2">
      <c r="A875" s="403"/>
      <c r="B875" s="453"/>
      <c r="C875" s="453"/>
      <c r="D875" s="409"/>
      <c r="E875" s="402"/>
      <c r="F875" s="408"/>
    </row>
    <row r="876" spans="1:6" s="428" customFormat="1" hidden="1" x14ac:dyDescent="0.2">
      <c r="A876" s="403"/>
      <c r="B876" s="428" t="s">
        <v>1320</v>
      </c>
      <c r="C876" s="453"/>
      <c r="D876" s="409" t="s">
        <v>1319</v>
      </c>
      <c r="E876" s="458" t="s">
        <v>1556</v>
      </c>
      <c r="F876" s="459">
        <v>0</v>
      </c>
    </row>
    <row r="877" spans="1:6" s="428" customFormat="1" hidden="1" x14ac:dyDescent="0.2">
      <c r="A877" s="403"/>
      <c r="B877" s="453"/>
      <c r="C877" s="453"/>
      <c r="D877" s="409"/>
      <c r="E877" s="456"/>
      <c r="F877" s="457"/>
    </row>
    <row r="878" spans="1:6" s="428" customFormat="1" hidden="1" x14ac:dyDescent="0.2">
      <c r="A878" s="403"/>
      <c r="B878" s="453"/>
      <c r="C878" s="453"/>
      <c r="D878" s="409"/>
      <c r="E878" s="456"/>
      <c r="F878" s="457"/>
    </row>
    <row r="879" spans="1:6" s="428" customFormat="1" hidden="1" x14ac:dyDescent="0.2">
      <c r="A879" s="403"/>
      <c r="B879" s="453"/>
      <c r="C879" s="453"/>
      <c r="D879" s="409"/>
      <c r="E879" s="456"/>
      <c r="F879" s="457"/>
    </row>
    <row r="880" spans="1:6" s="428" customFormat="1" hidden="1" x14ac:dyDescent="0.2">
      <c r="A880" s="424"/>
      <c r="B880" s="469"/>
      <c r="C880" s="469"/>
      <c r="D880" s="412"/>
      <c r="E880" s="486"/>
      <c r="F880" s="413"/>
    </row>
    <row r="881" spans="1:6" s="428" customFormat="1" hidden="1" x14ac:dyDescent="0.2">
      <c r="A881" s="403"/>
      <c r="B881" s="428" t="s">
        <v>1327</v>
      </c>
      <c r="C881" s="453"/>
      <c r="D881" s="409" t="s">
        <v>1326</v>
      </c>
      <c r="E881" s="458" t="s">
        <v>1556</v>
      </c>
      <c r="F881" s="459">
        <v>0</v>
      </c>
    </row>
    <row r="882" spans="1:6" s="428" customFormat="1" hidden="1" x14ac:dyDescent="0.2">
      <c r="A882" s="403"/>
      <c r="B882" s="453"/>
      <c r="C882" s="453"/>
      <c r="D882" s="409"/>
      <c r="E882" s="456"/>
      <c r="F882" s="457"/>
    </row>
    <row r="883" spans="1:6" s="428" customFormat="1" hidden="1" x14ac:dyDescent="0.2">
      <c r="A883" s="403"/>
      <c r="B883" s="453"/>
      <c r="C883" s="453"/>
      <c r="D883" s="409"/>
      <c r="E883" s="456"/>
      <c r="F883" s="457"/>
    </row>
    <row r="884" spans="1:6" s="428" customFormat="1" hidden="1" x14ac:dyDescent="0.2">
      <c r="A884" s="403"/>
      <c r="B884" s="453"/>
      <c r="C884" s="453"/>
      <c r="D884" s="409"/>
      <c r="E884" s="456"/>
      <c r="F884" s="457"/>
    </row>
    <row r="885" spans="1:6" s="428" customFormat="1" hidden="1" x14ac:dyDescent="0.2">
      <c r="A885" s="403"/>
      <c r="B885" s="453"/>
      <c r="C885" s="453"/>
      <c r="D885" s="409"/>
      <c r="E885" s="456"/>
      <c r="F885" s="457"/>
    </row>
    <row r="886" spans="1:6" s="428" customFormat="1" ht="25.5" hidden="1" x14ac:dyDescent="0.2">
      <c r="A886" s="403"/>
      <c r="B886" s="467" t="s">
        <v>1296</v>
      </c>
      <c r="C886" s="462" t="s">
        <v>671</v>
      </c>
      <c r="D886" s="405" t="s">
        <v>1572</v>
      </c>
      <c r="E886" s="490">
        <f>+E871+E876+E881</f>
        <v>0</v>
      </c>
      <c r="F886" s="491">
        <f>+F871+F876+F881</f>
        <v>0</v>
      </c>
    </row>
    <row r="887" spans="1:6" s="428" customFormat="1" hidden="1" x14ac:dyDescent="0.2">
      <c r="A887" s="403"/>
      <c r="B887" s="467"/>
      <c r="C887" s="462"/>
      <c r="D887" s="405"/>
      <c r="E887" s="456"/>
      <c r="F887" s="457"/>
    </row>
    <row r="888" spans="1:6" s="428" customFormat="1" hidden="1" x14ac:dyDescent="0.2">
      <c r="A888" s="403"/>
      <c r="B888" s="453"/>
      <c r="C888" s="453"/>
      <c r="D888" s="409"/>
      <c r="E888" s="456"/>
      <c r="F888" s="457"/>
    </row>
    <row r="889" spans="1:6" s="428" customFormat="1" hidden="1" x14ac:dyDescent="0.2">
      <c r="A889" s="403"/>
      <c r="B889" s="453"/>
      <c r="C889" s="453"/>
      <c r="D889" s="409"/>
      <c r="E889" s="456"/>
      <c r="F889" s="457"/>
    </row>
    <row r="890" spans="1:6" hidden="1" x14ac:dyDescent="0.2">
      <c r="A890" s="403"/>
      <c r="B890" s="453"/>
      <c r="C890" s="453"/>
      <c r="F890" s="408"/>
    </row>
    <row r="891" spans="1:6" x14ac:dyDescent="0.2">
      <c r="A891" s="545"/>
      <c r="B891" s="546"/>
      <c r="C891" s="472"/>
      <c r="D891" s="473"/>
      <c r="E891" s="489"/>
      <c r="F891" s="433"/>
    </row>
    <row r="892" spans="1:6" x14ac:dyDescent="0.2">
      <c r="A892" s="541" t="s">
        <v>1391</v>
      </c>
      <c r="B892" s="542"/>
      <c r="C892" s="542"/>
      <c r="D892" s="476" t="s">
        <v>1390</v>
      </c>
      <c r="E892" s="461">
        <f>+E886+E865+E852</f>
        <v>0</v>
      </c>
      <c r="F892" s="415">
        <f>+F886+F865+F852</f>
        <v>9148</v>
      </c>
    </row>
    <row r="893" spans="1:6" x14ac:dyDescent="0.2">
      <c r="A893" s="407"/>
      <c r="B893" s="462"/>
      <c r="C893" s="453"/>
      <c r="D893" s="405"/>
      <c r="E893" s="477"/>
      <c r="F893" s="478"/>
    </row>
    <row r="894" spans="1:6" hidden="1" x14ac:dyDescent="0.2">
      <c r="A894" s="407"/>
      <c r="B894" s="462"/>
      <c r="C894" s="453"/>
      <c r="D894" s="405"/>
      <c r="E894" s="477"/>
      <c r="F894" s="478"/>
    </row>
    <row r="895" spans="1:6" s="428" customFormat="1" hidden="1" x14ac:dyDescent="0.2">
      <c r="A895" s="407"/>
      <c r="B895" s="462"/>
      <c r="C895" s="453"/>
      <c r="D895" s="405"/>
      <c r="E895" s="477"/>
      <c r="F895" s="478"/>
    </row>
    <row r="896" spans="1:6" s="428" customFormat="1" hidden="1" x14ac:dyDescent="0.2">
      <c r="A896" s="424"/>
      <c r="B896" s="469"/>
      <c r="C896" s="469"/>
      <c r="D896" s="425"/>
      <c r="E896" s="465"/>
      <c r="F896" s="417"/>
    </row>
    <row r="897" spans="1:6" s="428" customFormat="1" hidden="1" x14ac:dyDescent="0.2">
      <c r="A897" s="403"/>
      <c r="B897" s="453"/>
      <c r="C897" s="453"/>
      <c r="D897" s="409"/>
      <c r="E897" s="402"/>
      <c r="F897" s="408"/>
    </row>
    <row r="898" spans="1:6" s="428" customFormat="1" ht="13.5" hidden="1" thickBot="1" x14ac:dyDescent="0.25">
      <c r="A898" s="543" t="s">
        <v>1300</v>
      </c>
      <c r="B898" s="544"/>
      <c r="C898" s="497" t="s">
        <v>358</v>
      </c>
      <c r="D898" s="483" t="s">
        <v>1373</v>
      </c>
      <c r="E898" s="480"/>
      <c r="F898" s="423"/>
    </row>
    <row r="899" spans="1:6" s="428" customFormat="1" hidden="1" x14ac:dyDescent="0.2">
      <c r="A899" s="403"/>
      <c r="B899" s="453"/>
      <c r="C899" s="453"/>
      <c r="D899" s="409"/>
      <c r="E899" s="402"/>
      <c r="F899" s="408"/>
    </row>
    <row r="900" spans="1:6" s="428" customFormat="1" hidden="1" x14ac:dyDescent="0.2">
      <c r="A900" s="460">
        <v>1201</v>
      </c>
      <c r="B900" s="455" t="s">
        <v>693</v>
      </c>
      <c r="C900" s="462" t="s">
        <v>665</v>
      </c>
      <c r="D900" s="405" t="s">
        <v>1389</v>
      </c>
      <c r="E900" s="402"/>
      <c r="F900" s="408"/>
    </row>
    <row r="901" spans="1:6" s="428" customFormat="1" hidden="1" x14ac:dyDescent="0.2">
      <c r="A901" s="403"/>
      <c r="B901" s="428" t="s">
        <v>1307</v>
      </c>
      <c r="C901" s="453"/>
      <c r="D901" s="409" t="s">
        <v>1306</v>
      </c>
      <c r="E901" s="458">
        <v>0</v>
      </c>
      <c r="F901" s="459">
        <v>0</v>
      </c>
    </row>
    <row r="902" spans="1:6" s="428" customFormat="1" hidden="1" x14ac:dyDescent="0.2">
      <c r="A902" s="403"/>
      <c r="B902" s="453"/>
      <c r="C902" s="453"/>
      <c r="D902" s="409"/>
      <c r="E902" s="456"/>
      <c r="F902" s="457"/>
    </row>
    <row r="903" spans="1:6" s="428" customFormat="1" hidden="1" x14ac:dyDescent="0.2">
      <c r="A903" s="403"/>
      <c r="B903" s="453"/>
      <c r="C903" s="453"/>
      <c r="D903" s="409"/>
      <c r="E903" s="456"/>
      <c r="F903" s="457"/>
    </row>
    <row r="904" spans="1:6" s="428" customFormat="1" hidden="1" x14ac:dyDescent="0.2">
      <c r="A904" s="403"/>
      <c r="B904" s="453"/>
      <c r="C904" s="453"/>
      <c r="D904" s="409"/>
      <c r="E904" s="456"/>
      <c r="F904" s="457"/>
    </row>
    <row r="905" spans="1:6" s="428" customFormat="1" hidden="1" x14ac:dyDescent="0.2">
      <c r="A905" s="403"/>
      <c r="B905" s="453"/>
      <c r="C905" s="453"/>
      <c r="D905" s="409"/>
      <c r="E905" s="402"/>
      <c r="F905" s="408"/>
    </row>
    <row r="906" spans="1:6" s="428" customFormat="1" hidden="1" x14ac:dyDescent="0.2">
      <c r="A906" s="403"/>
      <c r="B906" s="428" t="s">
        <v>1320</v>
      </c>
      <c r="C906" s="453"/>
      <c r="D906" s="409" t="s">
        <v>1319</v>
      </c>
      <c r="E906" s="458">
        <v>0</v>
      </c>
      <c r="F906" s="459">
        <v>0</v>
      </c>
    </row>
    <row r="907" spans="1:6" s="428" customFormat="1" hidden="1" x14ac:dyDescent="0.2">
      <c r="A907" s="403"/>
      <c r="B907" s="453"/>
      <c r="C907" s="453"/>
      <c r="D907" s="409"/>
      <c r="E907" s="456"/>
      <c r="F907" s="457"/>
    </row>
    <row r="908" spans="1:6" s="428" customFormat="1" hidden="1" x14ac:dyDescent="0.2">
      <c r="A908" s="403"/>
      <c r="B908" s="453"/>
      <c r="C908" s="453"/>
      <c r="D908" s="409"/>
      <c r="E908" s="456"/>
      <c r="F908" s="457"/>
    </row>
    <row r="909" spans="1:6" s="428" customFormat="1" hidden="1" x14ac:dyDescent="0.2">
      <c r="A909" s="403"/>
      <c r="B909" s="453"/>
      <c r="C909" s="453"/>
      <c r="D909" s="409"/>
      <c r="E909" s="456"/>
      <c r="F909" s="457"/>
    </row>
    <row r="910" spans="1:6" s="428" customFormat="1" hidden="1" x14ac:dyDescent="0.2">
      <c r="A910" s="403"/>
      <c r="B910" s="453"/>
      <c r="C910" s="453"/>
      <c r="D910" s="409"/>
      <c r="E910" s="456"/>
      <c r="F910" s="457"/>
    </row>
    <row r="911" spans="1:6" s="428" customFormat="1" hidden="1" x14ac:dyDescent="0.2">
      <c r="A911" s="403"/>
      <c r="B911" s="428" t="s">
        <v>1327</v>
      </c>
      <c r="C911" s="453"/>
      <c r="D911" s="409" t="s">
        <v>1326</v>
      </c>
      <c r="E911" s="458">
        <v>0</v>
      </c>
      <c r="F911" s="459">
        <v>0</v>
      </c>
    </row>
    <row r="912" spans="1:6" s="428" customFormat="1" hidden="1" x14ac:dyDescent="0.2">
      <c r="A912" s="403"/>
      <c r="B912" s="453"/>
      <c r="C912" s="453"/>
      <c r="D912" s="409"/>
      <c r="E912" s="456"/>
      <c r="F912" s="457"/>
    </row>
    <row r="913" spans="1:6" s="428" customFormat="1" hidden="1" x14ac:dyDescent="0.2">
      <c r="A913" s="403"/>
      <c r="B913" s="453"/>
      <c r="C913" s="453"/>
      <c r="D913" s="409"/>
      <c r="E913" s="456"/>
      <c r="F913" s="457"/>
    </row>
    <row r="914" spans="1:6" s="428" customFormat="1" hidden="1" x14ac:dyDescent="0.2">
      <c r="A914" s="403"/>
      <c r="B914" s="453"/>
      <c r="C914" s="453"/>
      <c r="D914" s="409"/>
      <c r="E914" s="456"/>
      <c r="F914" s="457"/>
    </row>
    <row r="915" spans="1:6" s="428" customFormat="1" hidden="1" x14ac:dyDescent="0.2">
      <c r="A915" s="403"/>
      <c r="B915" s="453"/>
      <c r="C915" s="453"/>
      <c r="D915" s="409"/>
      <c r="E915" s="456"/>
      <c r="F915" s="457"/>
    </row>
    <row r="916" spans="1:6" s="428" customFormat="1" hidden="1" x14ac:dyDescent="0.2">
      <c r="A916" s="403"/>
      <c r="B916" s="467" t="s">
        <v>1296</v>
      </c>
      <c r="C916" s="462" t="s">
        <v>665</v>
      </c>
      <c r="D916" s="405" t="s">
        <v>1389</v>
      </c>
      <c r="E916" s="490">
        <f>+E901+E906+E911</f>
        <v>0</v>
      </c>
      <c r="F916" s="491">
        <f>+F901+F906+F911</f>
        <v>0</v>
      </c>
    </row>
    <row r="917" spans="1:6" s="428" customFormat="1" hidden="1" x14ac:dyDescent="0.2">
      <c r="A917" s="403"/>
      <c r="B917" s="453"/>
      <c r="C917" s="453"/>
      <c r="D917" s="409"/>
      <c r="E917" s="456"/>
      <c r="F917" s="457"/>
    </row>
    <row r="918" spans="1:6" s="428" customFormat="1" hidden="1" x14ac:dyDescent="0.2">
      <c r="A918" s="403"/>
      <c r="B918" s="453"/>
      <c r="C918" s="453"/>
      <c r="D918" s="409"/>
      <c r="E918" s="456"/>
      <c r="F918" s="457"/>
    </row>
    <row r="919" spans="1:6" s="428" customFormat="1" hidden="1" x14ac:dyDescent="0.2">
      <c r="A919" s="403"/>
      <c r="B919" s="453"/>
      <c r="C919" s="453"/>
      <c r="D919" s="409"/>
      <c r="E919" s="456"/>
      <c r="F919" s="457"/>
    </row>
    <row r="920" spans="1:6" s="428" customFormat="1" hidden="1" x14ac:dyDescent="0.2">
      <c r="A920" s="403"/>
      <c r="B920" s="453"/>
      <c r="C920" s="453"/>
      <c r="D920" s="409"/>
      <c r="E920" s="402"/>
      <c r="F920" s="408"/>
    </row>
    <row r="921" spans="1:6" s="428" customFormat="1" hidden="1" x14ac:dyDescent="0.2">
      <c r="A921" s="460">
        <v>1202</v>
      </c>
      <c r="B921" s="455" t="s">
        <v>693</v>
      </c>
      <c r="C921" s="462" t="s">
        <v>670</v>
      </c>
      <c r="D921" s="405" t="s">
        <v>1388</v>
      </c>
      <c r="E921" s="402"/>
      <c r="F921" s="408"/>
    </row>
    <row r="922" spans="1:6" s="428" customFormat="1" hidden="1" x14ac:dyDescent="0.2">
      <c r="A922" s="403"/>
      <c r="B922" s="428" t="s">
        <v>1307</v>
      </c>
      <c r="C922" s="453"/>
      <c r="D922" s="409" t="s">
        <v>1306</v>
      </c>
      <c r="E922" s="458">
        <v>0</v>
      </c>
      <c r="F922" s="459">
        <v>0</v>
      </c>
    </row>
    <row r="923" spans="1:6" s="428" customFormat="1" hidden="1" x14ac:dyDescent="0.2">
      <c r="A923" s="403"/>
      <c r="B923" s="453"/>
      <c r="C923" s="453"/>
      <c r="D923" s="409"/>
      <c r="E923" s="456"/>
      <c r="F923" s="457"/>
    </row>
    <row r="924" spans="1:6" s="428" customFormat="1" hidden="1" x14ac:dyDescent="0.2">
      <c r="A924" s="403"/>
      <c r="B924" s="453"/>
      <c r="C924" s="453"/>
      <c r="D924" s="409"/>
      <c r="E924" s="456"/>
      <c r="F924" s="457"/>
    </row>
    <row r="925" spans="1:6" s="428" customFormat="1" hidden="1" x14ac:dyDescent="0.2">
      <c r="A925" s="403"/>
      <c r="B925" s="453"/>
      <c r="C925" s="453"/>
      <c r="D925" s="409"/>
      <c r="E925" s="456"/>
      <c r="F925" s="457"/>
    </row>
    <row r="926" spans="1:6" s="428" customFormat="1" hidden="1" x14ac:dyDescent="0.2">
      <c r="A926" s="403"/>
      <c r="B926" s="453"/>
      <c r="C926" s="453"/>
      <c r="D926" s="409"/>
      <c r="E926" s="402"/>
      <c r="F926" s="408"/>
    </row>
    <row r="927" spans="1:6" s="428" customFormat="1" hidden="1" x14ac:dyDescent="0.2">
      <c r="A927" s="403"/>
      <c r="B927" s="428" t="s">
        <v>1320</v>
      </c>
      <c r="C927" s="453"/>
      <c r="D927" s="409" t="s">
        <v>1319</v>
      </c>
      <c r="E927" s="458">
        <v>0</v>
      </c>
      <c r="F927" s="459">
        <v>0</v>
      </c>
    </row>
    <row r="928" spans="1:6" s="428" customFormat="1" hidden="1" x14ac:dyDescent="0.2">
      <c r="A928" s="403"/>
      <c r="B928" s="453"/>
      <c r="C928" s="453"/>
      <c r="D928" s="409"/>
      <c r="E928" s="456"/>
      <c r="F928" s="457"/>
    </row>
    <row r="929" spans="1:6" s="428" customFormat="1" hidden="1" x14ac:dyDescent="0.2">
      <c r="A929" s="403"/>
      <c r="B929" s="453"/>
      <c r="C929" s="453"/>
      <c r="D929" s="409"/>
      <c r="E929" s="456"/>
      <c r="F929" s="457"/>
    </row>
    <row r="930" spans="1:6" s="428" customFormat="1" hidden="1" x14ac:dyDescent="0.2">
      <c r="A930" s="403"/>
      <c r="B930" s="453"/>
      <c r="C930" s="453"/>
      <c r="D930" s="409"/>
      <c r="E930" s="456"/>
      <c r="F930" s="457"/>
    </row>
    <row r="931" spans="1:6" s="428" customFormat="1" hidden="1" x14ac:dyDescent="0.2">
      <c r="A931" s="424"/>
      <c r="B931" s="469"/>
      <c r="C931" s="469"/>
      <c r="D931" s="412"/>
      <c r="E931" s="486"/>
      <c r="F931" s="413"/>
    </row>
    <row r="932" spans="1:6" hidden="1" x14ac:dyDescent="0.2">
      <c r="A932" s="403"/>
      <c r="B932" s="428" t="s">
        <v>1327</v>
      </c>
      <c r="C932" s="453"/>
      <c r="D932" s="409" t="s">
        <v>1326</v>
      </c>
      <c r="E932" s="458">
        <v>0</v>
      </c>
      <c r="F932" s="459">
        <v>0</v>
      </c>
    </row>
    <row r="933" spans="1:6" hidden="1" x14ac:dyDescent="0.2">
      <c r="A933" s="403"/>
      <c r="B933" s="453"/>
      <c r="C933" s="453"/>
      <c r="E933" s="456"/>
      <c r="F933" s="457"/>
    </row>
    <row r="934" spans="1:6" hidden="1" x14ac:dyDescent="0.2">
      <c r="A934" s="403"/>
      <c r="B934" s="453"/>
      <c r="C934" s="453"/>
      <c r="E934" s="456"/>
      <c r="F934" s="457"/>
    </row>
    <row r="935" spans="1:6" hidden="1" x14ac:dyDescent="0.2">
      <c r="A935" s="403"/>
      <c r="B935" s="453"/>
      <c r="C935" s="453"/>
      <c r="E935" s="456"/>
      <c r="F935" s="457"/>
    </row>
    <row r="936" spans="1:6" hidden="1" x14ac:dyDescent="0.2">
      <c r="A936" s="403"/>
      <c r="B936" s="453"/>
      <c r="C936" s="453"/>
      <c r="E936" s="456"/>
      <c r="F936" s="457"/>
    </row>
    <row r="937" spans="1:6" s="428" customFormat="1" hidden="1" x14ac:dyDescent="0.2">
      <c r="A937" s="403"/>
      <c r="B937" s="467" t="s">
        <v>1296</v>
      </c>
      <c r="C937" s="462" t="s">
        <v>670</v>
      </c>
      <c r="D937" s="405" t="s">
        <v>1388</v>
      </c>
      <c r="E937" s="490">
        <f>+E922+E927+E932</f>
        <v>0</v>
      </c>
      <c r="F937" s="491">
        <f>+F922+F927+F932</f>
        <v>0</v>
      </c>
    </row>
    <row r="938" spans="1:6" s="428" customFormat="1" hidden="1" x14ac:dyDescent="0.2">
      <c r="A938" s="403"/>
      <c r="B938" s="453"/>
      <c r="C938" s="453"/>
      <c r="D938" s="409"/>
      <c r="E938" s="456"/>
      <c r="F938" s="457"/>
    </row>
    <row r="939" spans="1:6" s="428" customFormat="1" hidden="1" x14ac:dyDescent="0.2">
      <c r="A939" s="403"/>
      <c r="B939" s="453"/>
      <c r="C939" s="453"/>
      <c r="D939" s="409"/>
      <c r="E939" s="402"/>
      <c r="F939" s="408"/>
    </row>
    <row r="940" spans="1:6" s="428" customFormat="1" hidden="1" x14ac:dyDescent="0.2">
      <c r="A940" s="460">
        <v>1203</v>
      </c>
      <c r="B940" s="455" t="s">
        <v>693</v>
      </c>
      <c r="C940" s="462" t="s">
        <v>671</v>
      </c>
      <c r="D940" s="405" t="s">
        <v>1387</v>
      </c>
      <c r="E940" s="402"/>
      <c r="F940" s="408"/>
    </row>
    <row r="941" spans="1:6" s="428" customFormat="1" hidden="1" x14ac:dyDescent="0.2">
      <c r="A941" s="403"/>
      <c r="B941" s="428" t="s">
        <v>1307</v>
      </c>
      <c r="C941" s="453"/>
      <c r="D941" s="409" t="s">
        <v>1306</v>
      </c>
      <c r="E941" s="458">
        <v>0</v>
      </c>
      <c r="F941" s="459">
        <v>0</v>
      </c>
    </row>
    <row r="942" spans="1:6" s="428" customFormat="1" hidden="1" x14ac:dyDescent="0.2">
      <c r="A942" s="403"/>
      <c r="B942" s="453"/>
      <c r="C942" s="453"/>
      <c r="D942" s="409"/>
      <c r="E942" s="456"/>
      <c r="F942" s="457"/>
    </row>
    <row r="943" spans="1:6" s="428" customFormat="1" hidden="1" x14ac:dyDescent="0.2">
      <c r="A943" s="403"/>
      <c r="B943" s="453"/>
      <c r="C943" s="453"/>
      <c r="D943" s="409"/>
      <c r="E943" s="402"/>
      <c r="F943" s="408"/>
    </row>
    <row r="944" spans="1:6" s="428" customFormat="1" hidden="1" x14ac:dyDescent="0.2">
      <c r="A944" s="403"/>
      <c r="B944" s="428" t="s">
        <v>1320</v>
      </c>
      <c r="C944" s="453"/>
      <c r="D944" s="409" t="s">
        <v>1319</v>
      </c>
      <c r="E944" s="458">
        <v>0</v>
      </c>
      <c r="F944" s="459">
        <v>0</v>
      </c>
    </row>
    <row r="945" spans="1:6" s="428" customFormat="1" hidden="1" x14ac:dyDescent="0.2">
      <c r="A945" s="403"/>
      <c r="B945" s="453"/>
      <c r="C945" s="453"/>
      <c r="D945" s="409"/>
      <c r="E945" s="456"/>
      <c r="F945" s="457"/>
    </row>
    <row r="946" spans="1:6" s="428" customFormat="1" hidden="1" x14ac:dyDescent="0.2">
      <c r="A946" s="403"/>
      <c r="B946" s="453"/>
      <c r="C946" s="453"/>
      <c r="D946" s="409"/>
      <c r="E946" s="402"/>
      <c r="F946" s="408"/>
    </row>
    <row r="947" spans="1:6" s="428" customFormat="1" hidden="1" x14ac:dyDescent="0.2">
      <c r="A947" s="403"/>
      <c r="B947" s="428" t="s">
        <v>1327</v>
      </c>
      <c r="C947" s="453"/>
      <c r="D947" s="409" t="s">
        <v>1326</v>
      </c>
      <c r="E947" s="458" t="s">
        <v>1556</v>
      </c>
      <c r="F947" s="459">
        <v>0</v>
      </c>
    </row>
    <row r="948" spans="1:6" s="428" customFormat="1" hidden="1" x14ac:dyDescent="0.2">
      <c r="A948" s="403"/>
      <c r="B948" s="453"/>
      <c r="C948" s="453"/>
      <c r="D948" s="409"/>
      <c r="E948" s="456"/>
      <c r="F948" s="457"/>
    </row>
    <row r="949" spans="1:6" s="428" customFormat="1" hidden="1" x14ac:dyDescent="0.2">
      <c r="A949" s="403"/>
      <c r="B949" s="453"/>
      <c r="C949" s="453"/>
      <c r="D949" s="409"/>
      <c r="E949" s="456"/>
      <c r="F949" s="457"/>
    </row>
    <row r="950" spans="1:6" s="428" customFormat="1" hidden="1" x14ac:dyDescent="0.2">
      <c r="A950" s="403"/>
      <c r="B950" s="467" t="s">
        <v>1296</v>
      </c>
      <c r="C950" s="462" t="s">
        <v>671</v>
      </c>
      <c r="D950" s="405" t="s">
        <v>1387</v>
      </c>
      <c r="E950" s="490">
        <f>+E941+E944+E947</f>
        <v>0</v>
      </c>
      <c r="F950" s="491">
        <f>+F941+F944+F947</f>
        <v>0</v>
      </c>
    </row>
    <row r="951" spans="1:6" s="428" customFormat="1" hidden="1" x14ac:dyDescent="0.2">
      <c r="A951" s="403"/>
      <c r="B951" s="453"/>
      <c r="C951" s="453"/>
      <c r="D951" s="409"/>
      <c r="E951" s="456"/>
      <c r="F951" s="457"/>
    </row>
    <row r="952" spans="1:6" s="428" customFormat="1" hidden="1" x14ac:dyDescent="0.2">
      <c r="A952" s="403"/>
      <c r="B952" s="453"/>
      <c r="C952" s="453"/>
      <c r="D952" s="409"/>
      <c r="E952" s="402"/>
      <c r="F952" s="408"/>
    </row>
    <row r="953" spans="1:6" s="428" customFormat="1" hidden="1" x14ac:dyDescent="0.2">
      <c r="A953" s="460">
        <v>1204</v>
      </c>
      <c r="B953" s="455" t="s">
        <v>693</v>
      </c>
      <c r="C953" s="462" t="s">
        <v>1347</v>
      </c>
      <c r="D953" s="405" t="s">
        <v>1386</v>
      </c>
      <c r="E953" s="402"/>
      <c r="F953" s="408"/>
    </row>
    <row r="954" spans="1:6" s="428" customFormat="1" hidden="1" x14ac:dyDescent="0.2">
      <c r="A954" s="403"/>
      <c r="B954" s="428" t="s">
        <v>1307</v>
      </c>
      <c r="C954" s="453"/>
      <c r="D954" s="409" t="s">
        <v>1306</v>
      </c>
      <c r="E954" s="458" t="s">
        <v>1556</v>
      </c>
      <c r="F954" s="459">
        <v>0</v>
      </c>
    </row>
    <row r="955" spans="1:6" s="428" customFormat="1" hidden="1" x14ac:dyDescent="0.2">
      <c r="A955" s="403"/>
      <c r="B955" s="453"/>
      <c r="C955" s="453"/>
      <c r="D955" s="409"/>
      <c r="E955" s="456"/>
      <c r="F955" s="457"/>
    </row>
    <row r="956" spans="1:6" s="428" customFormat="1" hidden="1" x14ac:dyDescent="0.2">
      <c r="A956" s="424"/>
      <c r="B956" s="469"/>
      <c r="C956" s="469"/>
      <c r="D956" s="412"/>
      <c r="E956" s="486"/>
      <c r="F956" s="413"/>
    </row>
    <row r="957" spans="1:6" s="428" customFormat="1" hidden="1" x14ac:dyDescent="0.2">
      <c r="A957" s="403"/>
      <c r="B957" s="428" t="s">
        <v>1320</v>
      </c>
      <c r="C957" s="453"/>
      <c r="D957" s="409" t="s">
        <v>1319</v>
      </c>
      <c r="E957" s="458" t="s">
        <v>1556</v>
      </c>
      <c r="F957" s="459">
        <v>0</v>
      </c>
    </row>
    <row r="958" spans="1:6" s="428" customFormat="1" hidden="1" x14ac:dyDescent="0.2">
      <c r="A958" s="403"/>
      <c r="B958" s="453"/>
      <c r="C958" s="453"/>
      <c r="D958" s="409"/>
      <c r="E958" s="456"/>
      <c r="F958" s="457"/>
    </row>
    <row r="959" spans="1:6" s="428" customFormat="1" hidden="1" x14ac:dyDescent="0.2">
      <c r="A959" s="403"/>
      <c r="B959" s="453"/>
      <c r="C959" s="453"/>
      <c r="D959" s="409"/>
      <c r="E959" s="402"/>
      <c r="F959" s="408"/>
    </row>
    <row r="960" spans="1:6" s="428" customFormat="1" hidden="1" x14ac:dyDescent="0.2">
      <c r="A960" s="403"/>
      <c r="B960" s="428" t="s">
        <v>1327</v>
      </c>
      <c r="C960" s="453"/>
      <c r="D960" s="409" t="s">
        <v>1326</v>
      </c>
      <c r="E960" s="458" t="s">
        <v>1556</v>
      </c>
      <c r="F960" s="459">
        <v>0</v>
      </c>
    </row>
    <row r="961" spans="1:6" s="428" customFormat="1" hidden="1" x14ac:dyDescent="0.2">
      <c r="A961" s="403"/>
      <c r="B961" s="453"/>
      <c r="C961" s="453"/>
      <c r="D961" s="409"/>
      <c r="E961" s="456"/>
      <c r="F961" s="457"/>
    </row>
    <row r="962" spans="1:6" s="428" customFormat="1" hidden="1" x14ac:dyDescent="0.2">
      <c r="A962" s="403"/>
      <c r="B962" s="453"/>
      <c r="C962" s="453"/>
      <c r="D962" s="409"/>
      <c r="E962" s="456"/>
      <c r="F962" s="457"/>
    </row>
    <row r="963" spans="1:6" s="428" customFormat="1" hidden="1" x14ac:dyDescent="0.2">
      <c r="A963" s="403"/>
      <c r="B963" s="467" t="s">
        <v>1296</v>
      </c>
      <c r="C963" s="462" t="s">
        <v>1347</v>
      </c>
      <c r="D963" s="405" t="s">
        <v>1386</v>
      </c>
      <c r="E963" s="490">
        <f>+E954+E957+E960</f>
        <v>0</v>
      </c>
      <c r="F963" s="491">
        <f>+F954+F957+F960</f>
        <v>0</v>
      </c>
    </row>
    <row r="964" spans="1:6" s="428" customFormat="1" hidden="1" x14ac:dyDescent="0.2">
      <c r="A964" s="403"/>
      <c r="B964" s="453"/>
      <c r="C964" s="453"/>
      <c r="D964" s="409"/>
      <c r="E964" s="456"/>
      <c r="F964" s="457"/>
    </row>
    <row r="965" spans="1:6" hidden="1" x14ac:dyDescent="0.2">
      <c r="A965" s="403"/>
      <c r="B965" s="453"/>
      <c r="C965" s="453"/>
      <c r="F965" s="408"/>
    </row>
    <row r="966" spans="1:6" s="467" customFormat="1" hidden="1" x14ac:dyDescent="0.2">
      <c r="A966" s="460">
        <v>1205</v>
      </c>
      <c r="B966" s="455" t="s">
        <v>693</v>
      </c>
      <c r="C966" s="462" t="s">
        <v>668</v>
      </c>
      <c r="D966" s="405" t="s">
        <v>1573</v>
      </c>
      <c r="E966" s="461"/>
      <c r="F966" s="415"/>
    </row>
    <row r="967" spans="1:6" s="467" customFormat="1" hidden="1" x14ac:dyDescent="0.2">
      <c r="A967" s="403"/>
      <c r="B967" s="428" t="s">
        <v>1307</v>
      </c>
      <c r="C967" s="453"/>
      <c r="D967" s="409" t="s">
        <v>1306</v>
      </c>
      <c r="E967" s="458" t="s">
        <v>1556</v>
      </c>
      <c r="F967" s="459">
        <v>0</v>
      </c>
    </row>
    <row r="968" spans="1:6" s="467" customFormat="1" hidden="1" x14ac:dyDescent="0.2">
      <c r="A968" s="403"/>
      <c r="B968" s="453"/>
      <c r="C968" s="453"/>
      <c r="D968" s="409"/>
      <c r="E968" s="456"/>
      <c r="F968" s="457"/>
    </row>
    <row r="969" spans="1:6" s="467" customFormat="1" hidden="1" x14ac:dyDescent="0.2">
      <c r="A969" s="403"/>
      <c r="B969" s="453"/>
      <c r="C969" s="453"/>
      <c r="D969" s="409"/>
      <c r="E969" s="402"/>
      <c r="F969" s="408"/>
    </row>
    <row r="970" spans="1:6" hidden="1" x14ac:dyDescent="0.2">
      <c r="A970" s="403"/>
      <c r="B970" s="428" t="s">
        <v>1320</v>
      </c>
      <c r="C970" s="453"/>
      <c r="D970" s="409" t="s">
        <v>1319</v>
      </c>
      <c r="E970" s="458" t="s">
        <v>1556</v>
      </c>
      <c r="F970" s="459">
        <v>0</v>
      </c>
    </row>
    <row r="971" spans="1:6" hidden="1" x14ac:dyDescent="0.2">
      <c r="A971" s="403"/>
      <c r="B971" s="453"/>
      <c r="C971" s="453"/>
      <c r="E971" s="456"/>
      <c r="F971" s="457"/>
    </row>
    <row r="972" spans="1:6" hidden="1" x14ac:dyDescent="0.2">
      <c r="A972" s="403"/>
      <c r="B972" s="453"/>
      <c r="C972" s="453"/>
      <c r="F972" s="408"/>
    </row>
    <row r="973" spans="1:6" hidden="1" x14ac:dyDescent="0.2">
      <c r="A973" s="403"/>
      <c r="B973" s="428" t="s">
        <v>1327</v>
      </c>
      <c r="C973" s="453"/>
      <c r="D973" s="409" t="s">
        <v>1326</v>
      </c>
      <c r="E973" s="458" t="s">
        <v>1556</v>
      </c>
      <c r="F973" s="459">
        <v>0</v>
      </c>
    </row>
    <row r="974" spans="1:6" hidden="1" x14ac:dyDescent="0.2">
      <c r="A974" s="403"/>
      <c r="B974" s="453"/>
      <c r="C974" s="453"/>
      <c r="E974" s="456"/>
      <c r="F974" s="457"/>
    </row>
    <row r="975" spans="1:6" hidden="1" x14ac:dyDescent="0.2">
      <c r="A975" s="403"/>
      <c r="B975" s="453"/>
      <c r="C975" s="453"/>
      <c r="E975" s="456"/>
      <c r="F975" s="457"/>
    </row>
    <row r="976" spans="1:6" hidden="1" x14ac:dyDescent="0.2">
      <c r="A976" s="403"/>
      <c r="B976" s="467" t="s">
        <v>1296</v>
      </c>
      <c r="C976" s="462" t="s">
        <v>668</v>
      </c>
      <c r="D976" s="405" t="s">
        <v>1385</v>
      </c>
      <c r="E976" s="490">
        <f>+E967+E970+E973</f>
        <v>0</v>
      </c>
      <c r="F976" s="491">
        <f>+F967+F970+F973</f>
        <v>0</v>
      </c>
    </row>
    <row r="977" spans="1:6" hidden="1" x14ac:dyDescent="0.2">
      <c r="A977" s="403"/>
      <c r="B977" s="453"/>
      <c r="C977" s="453"/>
      <c r="E977" s="456"/>
      <c r="F977" s="457"/>
    </row>
    <row r="978" spans="1:6" hidden="1" x14ac:dyDescent="0.2">
      <c r="A978" s="424"/>
      <c r="B978" s="469"/>
      <c r="C978" s="469"/>
      <c r="D978" s="425"/>
      <c r="E978" s="486"/>
      <c r="F978" s="413"/>
    </row>
    <row r="979" spans="1:6" hidden="1" x14ac:dyDescent="0.2">
      <c r="A979" s="460">
        <v>1206</v>
      </c>
      <c r="B979" s="455" t="s">
        <v>693</v>
      </c>
      <c r="C979" s="462" t="s">
        <v>672</v>
      </c>
      <c r="D979" s="405" t="s">
        <v>1384</v>
      </c>
      <c r="E979" s="461"/>
      <c r="F979" s="415"/>
    </row>
    <row r="980" spans="1:6" hidden="1" x14ac:dyDescent="0.2">
      <c r="A980" s="403"/>
      <c r="B980" s="428" t="s">
        <v>1307</v>
      </c>
      <c r="C980" s="453"/>
      <c r="D980" s="409" t="s">
        <v>1306</v>
      </c>
      <c r="E980" s="458" t="s">
        <v>1556</v>
      </c>
      <c r="F980" s="459">
        <v>0</v>
      </c>
    </row>
    <row r="981" spans="1:6" hidden="1" x14ac:dyDescent="0.2">
      <c r="A981" s="403"/>
      <c r="B981" s="453"/>
      <c r="C981" s="453"/>
      <c r="E981" s="456"/>
      <c r="F981" s="457"/>
    </row>
    <row r="982" spans="1:6" hidden="1" x14ac:dyDescent="0.2">
      <c r="A982" s="403"/>
      <c r="B982" s="453"/>
      <c r="C982" s="453"/>
      <c r="F982" s="408"/>
    </row>
    <row r="983" spans="1:6" hidden="1" x14ac:dyDescent="0.2">
      <c r="A983" s="403"/>
      <c r="B983" s="428" t="s">
        <v>1320</v>
      </c>
      <c r="C983" s="453"/>
      <c r="D983" s="409" t="s">
        <v>1319</v>
      </c>
      <c r="E983" s="458" t="s">
        <v>1556</v>
      </c>
      <c r="F983" s="459">
        <v>0</v>
      </c>
    </row>
    <row r="984" spans="1:6" hidden="1" x14ac:dyDescent="0.2">
      <c r="A984" s="403"/>
      <c r="B984" s="453"/>
      <c r="C984" s="453"/>
      <c r="E984" s="456"/>
      <c r="F984" s="457"/>
    </row>
    <row r="985" spans="1:6" hidden="1" x14ac:dyDescent="0.2">
      <c r="A985" s="403"/>
      <c r="B985" s="453"/>
      <c r="C985" s="453"/>
      <c r="F985" s="408"/>
    </row>
    <row r="986" spans="1:6" hidden="1" x14ac:dyDescent="0.2">
      <c r="A986" s="403"/>
      <c r="B986" s="428" t="s">
        <v>1327</v>
      </c>
      <c r="C986" s="453"/>
      <c r="D986" s="409" t="s">
        <v>1326</v>
      </c>
      <c r="E986" s="458" t="s">
        <v>1556</v>
      </c>
      <c r="F986" s="459">
        <v>0</v>
      </c>
    </row>
    <row r="987" spans="1:6" hidden="1" x14ac:dyDescent="0.2">
      <c r="A987" s="403"/>
      <c r="B987" s="453"/>
      <c r="C987" s="453"/>
      <c r="E987" s="456"/>
      <c r="F987" s="457"/>
    </row>
    <row r="988" spans="1:6" hidden="1" x14ac:dyDescent="0.2">
      <c r="A988" s="403"/>
      <c r="B988" s="453"/>
      <c r="C988" s="453"/>
      <c r="E988" s="456"/>
      <c r="F988" s="457"/>
    </row>
    <row r="989" spans="1:6" hidden="1" x14ac:dyDescent="0.2">
      <c r="A989" s="403"/>
      <c r="B989" s="467" t="s">
        <v>1296</v>
      </c>
      <c r="C989" s="462" t="s">
        <v>672</v>
      </c>
      <c r="D989" s="405" t="s">
        <v>1384</v>
      </c>
      <c r="E989" s="490">
        <f>+E980+E983+E986</f>
        <v>0</v>
      </c>
      <c r="F989" s="491">
        <f>+F980+F983+F986</f>
        <v>0</v>
      </c>
    </row>
    <row r="990" spans="1:6" hidden="1" x14ac:dyDescent="0.2">
      <c r="A990" s="403"/>
      <c r="B990" s="453"/>
      <c r="C990" s="453"/>
      <c r="E990" s="456"/>
      <c r="F990" s="457"/>
    </row>
    <row r="991" spans="1:6" hidden="1" x14ac:dyDescent="0.2">
      <c r="A991" s="403"/>
      <c r="B991" s="453"/>
      <c r="C991" s="453"/>
      <c r="D991" s="405"/>
      <c r="E991" s="456"/>
      <c r="F991" s="457"/>
    </row>
    <row r="992" spans="1:6" ht="25.5" hidden="1" x14ac:dyDescent="0.2">
      <c r="A992" s="500" t="s">
        <v>1383</v>
      </c>
      <c r="B992" s="455" t="s">
        <v>693</v>
      </c>
      <c r="C992" s="462" t="s">
        <v>1382</v>
      </c>
      <c r="D992" s="405" t="s">
        <v>1381</v>
      </c>
      <c r="F992" s="408"/>
    </row>
    <row r="993" spans="1:6" hidden="1" x14ac:dyDescent="0.2">
      <c r="A993" s="403"/>
      <c r="B993" s="428" t="s">
        <v>1307</v>
      </c>
      <c r="C993" s="453"/>
      <c r="D993" s="409" t="s">
        <v>1306</v>
      </c>
      <c r="E993" s="458" t="s">
        <v>1556</v>
      </c>
      <c r="F993" s="459">
        <v>0</v>
      </c>
    </row>
    <row r="994" spans="1:6" hidden="1" x14ac:dyDescent="0.2">
      <c r="A994" s="403"/>
      <c r="B994" s="453"/>
      <c r="C994" s="453"/>
      <c r="E994" s="456"/>
      <c r="F994" s="457"/>
    </row>
    <row r="995" spans="1:6" hidden="1" x14ac:dyDescent="0.2">
      <c r="A995" s="403"/>
      <c r="B995" s="453"/>
      <c r="C995" s="453"/>
      <c r="F995" s="408"/>
    </row>
    <row r="996" spans="1:6" hidden="1" x14ac:dyDescent="0.2">
      <c r="A996" s="403"/>
      <c r="B996" s="428" t="s">
        <v>1320</v>
      </c>
      <c r="C996" s="453"/>
      <c r="D996" s="409" t="s">
        <v>1319</v>
      </c>
      <c r="E996" s="458" t="s">
        <v>1556</v>
      </c>
      <c r="F996" s="459">
        <v>0</v>
      </c>
    </row>
    <row r="997" spans="1:6" hidden="1" x14ac:dyDescent="0.2">
      <c r="A997" s="403"/>
      <c r="B997" s="453"/>
      <c r="C997" s="453"/>
      <c r="E997" s="456"/>
      <c r="F997" s="457"/>
    </row>
    <row r="998" spans="1:6" hidden="1" x14ac:dyDescent="0.2">
      <c r="A998" s="403"/>
      <c r="B998" s="453"/>
      <c r="C998" s="453"/>
      <c r="F998" s="408"/>
    </row>
    <row r="999" spans="1:6" hidden="1" x14ac:dyDescent="0.2">
      <c r="A999" s="403"/>
      <c r="B999" s="428" t="s">
        <v>1327</v>
      </c>
      <c r="C999" s="453"/>
      <c r="D999" s="409" t="s">
        <v>1326</v>
      </c>
      <c r="E999" s="458" t="s">
        <v>1556</v>
      </c>
      <c r="F999" s="459">
        <v>0</v>
      </c>
    </row>
    <row r="1000" spans="1:6" hidden="1" x14ac:dyDescent="0.2">
      <c r="A1000" s="403"/>
      <c r="B1000" s="453"/>
      <c r="C1000" s="453"/>
      <c r="E1000" s="456"/>
      <c r="F1000" s="457"/>
    </row>
    <row r="1001" spans="1:6" hidden="1" x14ac:dyDescent="0.2">
      <c r="A1001" s="403"/>
      <c r="B1001" s="453"/>
      <c r="C1001" s="453"/>
      <c r="E1001" s="456"/>
      <c r="F1001" s="457"/>
    </row>
    <row r="1002" spans="1:6" ht="25.5" hidden="1" x14ac:dyDescent="0.2">
      <c r="A1002" s="403"/>
      <c r="B1002" s="467" t="s">
        <v>1296</v>
      </c>
      <c r="C1002" s="462" t="s">
        <v>1382</v>
      </c>
      <c r="D1002" s="405" t="s">
        <v>1381</v>
      </c>
      <c r="E1002" s="490">
        <f>+E993+E996+E999</f>
        <v>0</v>
      </c>
      <c r="F1002" s="491">
        <f>+F993+F996+F999</f>
        <v>0</v>
      </c>
    </row>
    <row r="1003" spans="1:6" hidden="1" x14ac:dyDescent="0.2">
      <c r="A1003" s="403"/>
      <c r="B1003" s="467"/>
      <c r="C1003" s="462"/>
      <c r="D1003" s="405"/>
      <c r="E1003" s="456"/>
      <c r="F1003" s="457"/>
    </row>
    <row r="1004" spans="1:6" hidden="1" x14ac:dyDescent="0.2">
      <c r="A1004" s="403"/>
      <c r="B1004" s="453"/>
      <c r="C1004" s="453"/>
      <c r="F1004" s="408"/>
    </row>
    <row r="1005" spans="1:6" hidden="1" x14ac:dyDescent="0.2">
      <c r="A1005" s="460">
        <v>1208</v>
      </c>
      <c r="B1005" s="455" t="s">
        <v>693</v>
      </c>
      <c r="C1005" s="462" t="s">
        <v>1380</v>
      </c>
      <c r="D1005" s="405" t="s">
        <v>1379</v>
      </c>
      <c r="F1005" s="408"/>
    </row>
    <row r="1006" spans="1:6" hidden="1" x14ac:dyDescent="0.2">
      <c r="A1006" s="403"/>
      <c r="B1006" s="428" t="s">
        <v>1307</v>
      </c>
      <c r="C1006" s="453"/>
      <c r="D1006" s="409" t="s">
        <v>1306</v>
      </c>
      <c r="E1006" s="458" t="s">
        <v>1556</v>
      </c>
      <c r="F1006" s="459">
        <v>0</v>
      </c>
    </row>
    <row r="1007" spans="1:6" hidden="1" x14ac:dyDescent="0.2">
      <c r="A1007" s="403"/>
      <c r="B1007" s="453"/>
      <c r="C1007" s="453"/>
      <c r="E1007" s="456"/>
      <c r="F1007" s="457"/>
    </row>
    <row r="1008" spans="1:6" hidden="1" x14ac:dyDescent="0.2">
      <c r="A1008" s="403"/>
      <c r="B1008" s="453"/>
      <c r="C1008" s="453"/>
      <c r="F1008" s="408"/>
    </row>
    <row r="1009" spans="1:6" hidden="1" x14ac:dyDescent="0.2">
      <c r="A1009" s="403"/>
      <c r="B1009" s="428" t="s">
        <v>1320</v>
      </c>
      <c r="C1009" s="453"/>
      <c r="D1009" s="409" t="s">
        <v>1319</v>
      </c>
      <c r="E1009" s="458" t="s">
        <v>1556</v>
      </c>
      <c r="F1009" s="459">
        <v>0</v>
      </c>
    </row>
    <row r="1010" spans="1:6" hidden="1" x14ac:dyDescent="0.2">
      <c r="A1010" s="403"/>
      <c r="B1010" s="453"/>
      <c r="C1010" s="453"/>
      <c r="E1010" s="456"/>
      <c r="F1010" s="457"/>
    </row>
    <row r="1011" spans="1:6" s="467" customFormat="1" hidden="1" x14ac:dyDescent="0.2">
      <c r="A1011" s="403"/>
      <c r="B1011" s="453"/>
      <c r="C1011" s="453"/>
      <c r="D1011" s="409"/>
      <c r="E1011" s="402"/>
      <c r="F1011" s="408"/>
    </row>
    <row r="1012" spans="1:6" s="467" customFormat="1" hidden="1" x14ac:dyDescent="0.2">
      <c r="A1012" s="403"/>
      <c r="B1012" s="428" t="s">
        <v>1327</v>
      </c>
      <c r="C1012" s="453"/>
      <c r="D1012" s="409" t="s">
        <v>1326</v>
      </c>
      <c r="E1012" s="458" t="s">
        <v>1556</v>
      </c>
      <c r="F1012" s="459">
        <v>0</v>
      </c>
    </row>
    <row r="1013" spans="1:6" s="467" customFormat="1" hidden="1" x14ac:dyDescent="0.2">
      <c r="A1013" s="403"/>
      <c r="B1013" s="453"/>
      <c r="C1013" s="453"/>
      <c r="D1013" s="409"/>
      <c r="E1013" s="456"/>
      <c r="F1013" s="457"/>
    </row>
    <row r="1014" spans="1:6" hidden="1" x14ac:dyDescent="0.2">
      <c r="A1014" s="403"/>
      <c r="B1014" s="453"/>
      <c r="C1014" s="453"/>
      <c r="E1014" s="456"/>
      <c r="F1014" s="457"/>
    </row>
    <row r="1015" spans="1:6" hidden="1" x14ac:dyDescent="0.2">
      <c r="A1015" s="403"/>
      <c r="B1015" s="467" t="s">
        <v>1296</v>
      </c>
      <c r="C1015" s="462" t="s">
        <v>1380</v>
      </c>
      <c r="D1015" s="405" t="s">
        <v>1379</v>
      </c>
      <c r="E1015" s="490">
        <f>+E1006+E1009+E1012</f>
        <v>0</v>
      </c>
      <c r="F1015" s="491">
        <f>+F1006+F1009+F1012</f>
        <v>0</v>
      </c>
    </row>
    <row r="1016" spans="1:6" hidden="1" x14ac:dyDescent="0.2">
      <c r="A1016" s="403"/>
      <c r="B1016" s="453"/>
      <c r="C1016" s="453"/>
      <c r="E1016" s="456"/>
      <c r="F1016" s="457"/>
    </row>
    <row r="1017" spans="1:6" hidden="1" x14ac:dyDescent="0.2">
      <c r="A1017" s="403"/>
      <c r="B1017" s="453"/>
      <c r="C1017" s="453"/>
      <c r="F1017" s="408"/>
    </row>
    <row r="1018" spans="1:6" hidden="1" x14ac:dyDescent="0.2">
      <c r="A1018" s="460">
        <v>1209</v>
      </c>
      <c r="B1018" s="455" t="s">
        <v>693</v>
      </c>
      <c r="C1018" s="462" t="s">
        <v>1378</v>
      </c>
      <c r="D1018" s="405" t="s">
        <v>1377</v>
      </c>
      <c r="F1018" s="408"/>
    </row>
    <row r="1019" spans="1:6" hidden="1" x14ac:dyDescent="0.2">
      <c r="A1019" s="403"/>
      <c r="B1019" s="428" t="s">
        <v>1307</v>
      </c>
      <c r="C1019" s="453"/>
      <c r="D1019" s="409" t="s">
        <v>1306</v>
      </c>
      <c r="E1019" s="458" t="s">
        <v>1556</v>
      </c>
      <c r="F1019" s="459">
        <v>0</v>
      </c>
    </row>
    <row r="1020" spans="1:6" hidden="1" x14ac:dyDescent="0.2">
      <c r="A1020" s="403"/>
      <c r="B1020" s="453"/>
      <c r="C1020" s="453"/>
      <c r="E1020" s="456"/>
      <c r="F1020" s="457"/>
    </row>
    <row r="1021" spans="1:6" hidden="1" x14ac:dyDescent="0.2">
      <c r="A1021" s="403"/>
      <c r="B1021" s="453"/>
      <c r="C1021" s="453"/>
      <c r="F1021" s="408"/>
    </row>
    <row r="1022" spans="1:6" hidden="1" x14ac:dyDescent="0.2">
      <c r="A1022" s="403"/>
      <c r="B1022" s="428" t="s">
        <v>1320</v>
      </c>
      <c r="C1022" s="453"/>
      <c r="D1022" s="409" t="s">
        <v>1319</v>
      </c>
      <c r="E1022" s="458" t="s">
        <v>1556</v>
      </c>
      <c r="F1022" s="459">
        <v>0</v>
      </c>
    </row>
    <row r="1023" spans="1:6" hidden="1" x14ac:dyDescent="0.2">
      <c r="A1023" s="403"/>
      <c r="B1023" s="453"/>
      <c r="C1023" s="453"/>
      <c r="E1023" s="456"/>
      <c r="F1023" s="457"/>
    </row>
    <row r="1024" spans="1:6" hidden="1" x14ac:dyDescent="0.2">
      <c r="A1024" s="403"/>
      <c r="B1024" s="453"/>
      <c r="C1024" s="453"/>
      <c r="F1024" s="408"/>
    </row>
    <row r="1025" spans="1:6" hidden="1" x14ac:dyDescent="0.2">
      <c r="A1025" s="403"/>
      <c r="B1025" s="428" t="s">
        <v>1327</v>
      </c>
      <c r="C1025" s="453"/>
      <c r="D1025" s="409" t="s">
        <v>1326</v>
      </c>
      <c r="E1025" s="458" t="s">
        <v>1556</v>
      </c>
      <c r="F1025" s="459">
        <v>0</v>
      </c>
    </row>
    <row r="1026" spans="1:6" hidden="1" x14ac:dyDescent="0.2">
      <c r="A1026" s="403"/>
      <c r="B1026" s="453"/>
      <c r="C1026" s="453"/>
      <c r="E1026" s="456"/>
      <c r="F1026" s="457"/>
    </row>
    <row r="1027" spans="1:6" hidden="1" x14ac:dyDescent="0.2">
      <c r="A1027" s="403"/>
      <c r="B1027" s="453"/>
      <c r="C1027" s="453"/>
      <c r="E1027" s="456"/>
      <c r="F1027" s="457"/>
    </row>
    <row r="1028" spans="1:6" hidden="1" x14ac:dyDescent="0.2">
      <c r="A1028" s="403"/>
      <c r="B1028" s="467" t="s">
        <v>1296</v>
      </c>
      <c r="C1028" s="462" t="s">
        <v>1378</v>
      </c>
      <c r="D1028" s="405" t="s">
        <v>1377</v>
      </c>
      <c r="E1028" s="490">
        <f>+E1019+E1022+E1025</f>
        <v>0</v>
      </c>
      <c r="F1028" s="491">
        <f>+F1019+F1022+F1025</f>
        <v>0</v>
      </c>
    </row>
    <row r="1029" spans="1:6" hidden="1" x14ac:dyDescent="0.2">
      <c r="A1029" s="403"/>
      <c r="B1029" s="453"/>
      <c r="C1029" s="453"/>
      <c r="E1029" s="456"/>
      <c r="F1029" s="457"/>
    </row>
    <row r="1030" spans="1:6" hidden="1" x14ac:dyDescent="0.2">
      <c r="A1030" s="403"/>
      <c r="B1030" s="453"/>
      <c r="C1030" s="453"/>
      <c r="E1030" s="456"/>
      <c r="F1030" s="457"/>
    </row>
    <row r="1031" spans="1:6" ht="30" hidden="1" customHeight="1" x14ac:dyDescent="0.2">
      <c r="A1031" s="460">
        <v>1210</v>
      </c>
      <c r="B1031" s="455" t="s">
        <v>693</v>
      </c>
      <c r="C1031" s="462" t="s">
        <v>323</v>
      </c>
      <c r="D1031" s="405" t="s">
        <v>1574</v>
      </c>
      <c r="E1031" s="405"/>
      <c r="F1031" s="457"/>
    </row>
    <row r="1032" spans="1:6" hidden="1" x14ac:dyDescent="0.2">
      <c r="A1032" s="403"/>
      <c r="B1032" s="428" t="s">
        <v>1307</v>
      </c>
      <c r="C1032" s="453"/>
      <c r="D1032" s="409" t="s">
        <v>1306</v>
      </c>
      <c r="E1032" s="458">
        <v>0</v>
      </c>
      <c r="F1032" s="459">
        <v>0</v>
      </c>
    </row>
    <row r="1033" spans="1:6" hidden="1" x14ac:dyDescent="0.2">
      <c r="A1033" s="403"/>
      <c r="B1033" s="453"/>
      <c r="C1033" s="453"/>
      <c r="E1033" s="456"/>
      <c r="F1033" s="457"/>
    </row>
    <row r="1034" spans="1:6" hidden="1" x14ac:dyDescent="0.2">
      <c r="A1034" s="403"/>
      <c r="B1034" s="453"/>
      <c r="C1034" s="453"/>
      <c r="F1034" s="408"/>
    </row>
    <row r="1035" spans="1:6" hidden="1" x14ac:dyDescent="0.2">
      <c r="A1035" s="403"/>
      <c r="B1035" s="428" t="s">
        <v>1320</v>
      </c>
      <c r="C1035" s="453"/>
      <c r="D1035" s="409" t="s">
        <v>1319</v>
      </c>
      <c r="E1035" s="458">
        <v>0</v>
      </c>
      <c r="F1035" s="459">
        <v>0</v>
      </c>
    </row>
    <row r="1036" spans="1:6" hidden="1" x14ac:dyDescent="0.2">
      <c r="A1036" s="403"/>
      <c r="B1036" s="453"/>
      <c r="C1036" s="453"/>
      <c r="E1036" s="456"/>
      <c r="F1036" s="457"/>
    </row>
    <row r="1037" spans="1:6" hidden="1" x14ac:dyDescent="0.2">
      <c r="A1037" s="403"/>
      <c r="B1037" s="453"/>
      <c r="C1037" s="453"/>
      <c r="F1037" s="408"/>
    </row>
    <row r="1038" spans="1:6" hidden="1" x14ac:dyDescent="0.2">
      <c r="A1038" s="403"/>
      <c r="B1038" s="428" t="s">
        <v>1327</v>
      </c>
      <c r="C1038" s="453"/>
      <c r="D1038" s="409" t="s">
        <v>1326</v>
      </c>
      <c r="E1038" s="458">
        <v>0</v>
      </c>
      <c r="F1038" s="459">
        <v>0</v>
      </c>
    </row>
    <row r="1039" spans="1:6" hidden="1" x14ac:dyDescent="0.2">
      <c r="A1039" s="403"/>
      <c r="B1039" s="453"/>
      <c r="C1039" s="453"/>
      <c r="E1039" s="456"/>
      <c r="F1039" s="457"/>
    </row>
    <row r="1040" spans="1:6" hidden="1" x14ac:dyDescent="0.2">
      <c r="A1040" s="403"/>
      <c r="B1040" s="453"/>
      <c r="C1040" s="453"/>
      <c r="E1040" s="456"/>
      <c r="F1040" s="457"/>
    </row>
    <row r="1041" spans="1:6" ht="25.5" hidden="1" x14ac:dyDescent="0.2">
      <c r="A1041" s="403"/>
      <c r="B1041" s="467" t="s">
        <v>1296</v>
      </c>
      <c r="C1041" s="462" t="s">
        <v>323</v>
      </c>
      <c r="D1041" s="405" t="s">
        <v>1375</v>
      </c>
      <c r="E1041" s="490">
        <f>+E1032+E1035+E1038</f>
        <v>0</v>
      </c>
      <c r="F1041" s="491">
        <f>+F1032+F1035+F1038</f>
        <v>0</v>
      </c>
    </row>
    <row r="1042" spans="1:6" hidden="1" x14ac:dyDescent="0.2">
      <c r="A1042" s="403"/>
      <c r="B1042" s="453"/>
      <c r="C1042" s="453"/>
      <c r="E1042" s="456"/>
      <c r="F1042" s="457"/>
    </row>
    <row r="1043" spans="1:6" hidden="1" x14ac:dyDescent="0.2">
      <c r="A1043" s="403"/>
      <c r="B1043" s="453"/>
      <c r="C1043" s="453"/>
      <c r="E1043" s="456"/>
      <c r="F1043" s="457"/>
    </row>
    <row r="1044" spans="1:6" hidden="1" x14ac:dyDescent="0.2">
      <c r="A1044" s="545"/>
      <c r="B1044" s="546"/>
      <c r="C1044" s="472"/>
      <c r="D1044" s="473"/>
      <c r="E1044" s="489"/>
      <c r="F1044" s="433"/>
    </row>
    <row r="1045" spans="1:6" hidden="1" x14ac:dyDescent="0.2">
      <c r="A1045" s="541" t="s">
        <v>1374</v>
      </c>
      <c r="B1045" s="542"/>
      <c r="C1045" s="542"/>
      <c r="D1045" s="476" t="s">
        <v>1373</v>
      </c>
      <c r="E1045" s="461">
        <f>+E1041+E1028+E1015+E1002+E989+E976+E963+E950+E937+E916</f>
        <v>0</v>
      </c>
      <c r="F1045" s="415">
        <f>+F1041+F1028+F1015+F1002+F989+F976+F963+F950+F937+F916</f>
        <v>0</v>
      </c>
    </row>
    <row r="1046" spans="1:6" hidden="1" x14ac:dyDescent="0.2">
      <c r="A1046" s="407"/>
      <c r="B1046" s="462"/>
      <c r="C1046" s="453"/>
      <c r="D1046" s="405"/>
      <c r="E1046" s="477"/>
      <c r="F1046" s="478"/>
    </row>
    <row r="1047" spans="1:6" hidden="1" x14ac:dyDescent="0.2">
      <c r="A1047" s="424"/>
      <c r="B1047" s="469"/>
      <c r="C1047" s="469"/>
      <c r="D1047" s="425"/>
      <c r="E1047" s="465"/>
      <c r="F1047" s="417"/>
    </row>
    <row r="1048" spans="1:6" hidden="1" x14ac:dyDescent="0.2">
      <c r="A1048" s="403"/>
      <c r="B1048" s="453"/>
      <c r="C1048" s="453"/>
      <c r="F1048" s="408"/>
    </row>
    <row r="1049" spans="1:6" ht="13.5" hidden="1" thickBot="1" x14ac:dyDescent="0.25">
      <c r="A1049" s="543" t="s">
        <v>1300</v>
      </c>
      <c r="B1049" s="544"/>
      <c r="C1049" s="497" t="s">
        <v>1009</v>
      </c>
      <c r="D1049" s="483" t="s">
        <v>1361</v>
      </c>
      <c r="E1049" s="480"/>
      <c r="F1049" s="423"/>
    </row>
    <row r="1050" spans="1:6" hidden="1" x14ac:dyDescent="0.2">
      <c r="A1050" s="403"/>
      <c r="B1050" s="453"/>
      <c r="C1050" s="453"/>
      <c r="F1050" s="408"/>
    </row>
    <row r="1051" spans="1:6" ht="25.5" hidden="1" x14ac:dyDescent="0.2">
      <c r="A1051" s="460">
        <v>1301</v>
      </c>
      <c r="B1051" s="455" t="s">
        <v>693</v>
      </c>
      <c r="C1051" s="462" t="s">
        <v>665</v>
      </c>
      <c r="D1051" s="405" t="s">
        <v>1372</v>
      </c>
      <c r="E1051" s="461"/>
      <c r="F1051" s="415"/>
    </row>
    <row r="1052" spans="1:6" hidden="1" x14ac:dyDescent="0.2">
      <c r="A1052" s="403"/>
      <c r="B1052" s="428" t="s">
        <v>1307</v>
      </c>
      <c r="C1052" s="453"/>
      <c r="D1052" s="409" t="s">
        <v>1306</v>
      </c>
      <c r="E1052" s="458" t="s">
        <v>1556</v>
      </c>
      <c r="F1052" s="459">
        <v>0</v>
      </c>
    </row>
    <row r="1053" spans="1:6" hidden="1" x14ac:dyDescent="0.2">
      <c r="A1053" s="403"/>
      <c r="B1053" s="453"/>
      <c r="C1053" s="453"/>
      <c r="E1053" s="456"/>
      <c r="F1053" s="457"/>
    </row>
    <row r="1054" spans="1:6" hidden="1" x14ac:dyDescent="0.2">
      <c r="A1054" s="403"/>
      <c r="B1054" s="453"/>
      <c r="C1054" s="453"/>
      <c r="F1054" s="408"/>
    </row>
    <row r="1055" spans="1:6" ht="25.5" hidden="1" x14ac:dyDescent="0.2">
      <c r="A1055" s="403"/>
      <c r="B1055" s="467" t="s">
        <v>1296</v>
      </c>
      <c r="C1055" s="462" t="s">
        <v>665</v>
      </c>
      <c r="D1055" s="405" t="s">
        <v>1372</v>
      </c>
      <c r="E1055" s="490" t="str">
        <f>E1052</f>
        <v>0,00</v>
      </c>
      <c r="F1055" s="491">
        <f>F1052</f>
        <v>0</v>
      </c>
    </row>
    <row r="1056" spans="1:6" hidden="1" x14ac:dyDescent="0.2">
      <c r="A1056" s="403"/>
      <c r="B1056" s="453"/>
      <c r="C1056" s="453"/>
      <c r="E1056" s="456"/>
      <c r="F1056" s="457"/>
    </row>
    <row r="1057" spans="1:6" hidden="1" x14ac:dyDescent="0.2">
      <c r="A1057" s="403"/>
      <c r="B1057" s="453"/>
      <c r="C1057" s="453"/>
      <c r="D1057" s="405"/>
      <c r="F1057" s="408"/>
    </row>
    <row r="1058" spans="1:6" ht="25.5" hidden="1" x14ac:dyDescent="0.2">
      <c r="A1058" s="460">
        <v>1302</v>
      </c>
      <c r="B1058" s="455" t="s">
        <v>693</v>
      </c>
      <c r="C1058" s="462" t="s">
        <v>670</v>
      </c>
      <c r="D1058" s="405" t="s">
        <v>1371</v>
      </c>
      <c r="E1058" s="461"/>
      <c r="F1058" s="415"/>
    </row>
    <row r="1059" spans="1:6" hidden="1" x14ac:dyDescent="0.2">
      <c r="A1059" s="403"/>
      <c r="B1059" s="428" t="s">
        <v>1307</v>
      </c>
      <c r="C1059" s="453"/>
      <c r="D1059" s="409" t="s">
        <v>1306</v>
      </c>
      <c r="E1059" s="458" t="s">
        <v>1556</v>
      </c>
      <c r="F1059" s="459">
        <v>0</v>
      </c>
    </row>
    <row r="1060" spans="1:6" hidden="1" x14ac:dyDescent="0.2">
      <c r="A1060" s="403"/>
      <c r="B1060" s="453"/>
      <c r="C1060" s="453"/>
      <c r="E1060" s="456"/>
      <c r="F1060" s="457"/>
    </row>
    <row r="1061" spans="1:6" hidden="1" x14ac:dyDescent="0.2">
      <c r="A1061" s="403"/>
      <c r="B1061" s="453"/>
      <c r="C1061" s="453"/>
      <c r="E1061" s="456"/>
      <c r="F1061" s="457"/>
    </row>
    <row r="1062" spans="1:6" ht="25.5" hidden="1" x14ac:dyDescent="0.2">
      <c r="A1062" s="403"/>
      <c r="B1062" s="467" t="s">
        <v>1296</v>
      </c>
      <c r="C1062" s="462" t="s">
        <v>670</v>
      </c>
      <c r="D1062" s="405" t="s">
        <v>1371</v>
      </c>
      <c r="E1062" s="490" t="str">
        <f>E1059</f>
        <v>0,00</v>
      </c>
      <c r="F1062" s="491">
        <f>F1059</f>
        <v>0</v>
      </c>
    </row>
    <row r="1063" spans="1:6" hidden="1" x14ac:dyDescent="0.2">
      <c r="A1063" s="403"/>
      <c r="B1063" s="453"/>
      <c r="C1063" s="453"/>
      <c r="E1063" s="456"/>
      <c r="F1063" s="457"/>
    </row>
    <row r="1064" spans="1:6" hidden="1" x14ac:dyDescent="0.2">
      <c r="A1064" s="403"/>
      <c r="B1064" s="453"/>
      <c r="C1064" s="453"/>
      <c r="D1064" s="405"/>
      <c r="F1064" s="408"/>
    </row>
    <row r="1065" spans="1:6" ht="25.5" hidden="1" x14ac:dyDescent="0.2">
      <c r="A1065" s="460">
        <v>1303</v>
      </c>
      <c r="B1065" s="455" t="s">
        <v>693</v>
      </c>
      <c r="C1065" s="462" t="s">
        <v>671</v>
      </c>
      <c r="D1065" s="405" t="s">
        <v>1370</v>
      </c>
      <c r="E1065" s="461"/>
      <c r="F1065" s="415"/>
    </row>
    <row r="1066" spans="1:6" hidden="1" x14ac:dyDescent="0.2">
      <c r="A1066" s="403"/>
      <c r="B1066" s="428" t="s">
        <v>1307</v>
      </c>
      <c r="C1066" s="453"/>
      <c r="D1066" s="409" t="s">
        <v>1306</v>
      </c>
      <c r="E1066" s="458" t="s">
        <v>1556</v>
      </c>
      <c r="F1066" s="459">
        <v>0</v>
      </c>
    </row>
    <row r="1067" spans="1:6" hidden="1" x14ac:dyDescent="0.2">
      <c r="A1067" s="403"/>
      <c r="B1067" s="453"/>
      <c r="C1067" s="453"/>
      <c r="E1067" s="456"/>
      <c r="F1067" s="457"/>
    </row>
    <row r="1068" spans="1:6" hidden="1" x14ac:dyDescent="0.2">
      <c r="A1068" s="424"/>
      <c r="B1068" s="469"/>
      <c r="C1068" s="469"/>
      <c r="D1068" s="412"/>
      <c r="E1068" s="486"/>
      <c r="F1068" s="413"/>
    </row>
    <row r="1069" spans="1:6" ht="25.5" hidden="1" x14ac:dyDescent="0.2">
      <c r="A1069" s="403"/>
      <c r="B1069" s="467" t="s">
        <v>1296</v>
      </c>
      <c r="C1069" s="462" t="s">
        <v>671</v>
      </c>
      <c r="D1069" s="405" t="s">
        <v>1370</v>
      </c>
      <c r="E1069" s="490" t="str">
        <f>E1066</f>
        <v>0,00</v>
      </c>
      <c r="F1069" s="491">
        <f>F1066</f>
        <v>0</v>
      </c>
    </row>
    <row r="1070" spans="1:6" hidden="1" x14ac:dyDescent="0.2">
      <c r="A1070" s="403"/>
      <c r="B1070" s="453"/>
      <c r="C1070" s="453"/>
      <c r="E1070" s="456"/>
      <c r="F1070" s="457"/>
    </row>
    <row r="1071" spans="1:6" ht="25.5" hidden="1" x14ac:dyDescent="0.2">
      <c r="A1071" s="460">
        <v>1304</v>
      </c>
      <c r="B1071" s="455" t="s">
        <v>693</v>
      </c>
      <c r="C1071" s="462" t="s">
        <v>1347</v>
      </c>
      <c r="D1071" s="405" t="s">
        <v>1369</v>
      </c>
      <c r="E1071" s="461"/>
      <c r="F1071" s="415"/>
    </row>
    <row r="1072" spans="1:6" hidden="1" x14ac:dyDescent="0.2">
      <c r="A1072" s="403"/>
      <c r="B1072" s="453"/>
      <c r="C1072" s="453"/>
      <c r="F1072" s="408"/>
    </row>
    <row r="1073" spans="1:6" hidden="1" x14ac:dyDescent="0.2">
      <c r="A1073" s="403"/>
      <c r="B1073" s="428" t="s">
        <v>1320</v>
      </c>
      <c r="C1073" s="453"/>
      <c r="D1073" s="409" t="s">
        <v>1319</v>
      </c>
      <c r="E1073" s="458" t="s">
        <v>1556</v>
      </c>
      <c r="F1073" s="459">
        <v>0</v>
      </c>
    </row>
    <row r="1074" spans="1:6" hidden="1" x14ac:dyDescent="0.2">
      <c r="A1074" s="403"/>
      <c r="B1074" s="453"/>
      <c r="C1074" s="453"/>
      <c r="E1074" s="456"/>
      <c r="F1074" s="457"/>
    </row>
    <row r="1075" spans="1:6" ht="25.5" hidden="1" x14ac:dyDescent="0.2">
      <c r="A1075" s="403"/>
      <c r="B1075" s="467" t="s">
        <v>1296</v>
      </c>
      <c r="C1075" s="462" t="s">
        <v>1347</v>
      </c>
      <c r="D1075" s="405" t="s">
        <v>1369</v>
      </c>
      <c r="E1075" s="490" t="str">
        <f>+E1073</f>
        <v>0,00</v>
      </c>
      <c r="F1075" s="491">
        <f>+F1073</f>
        <v>0</v>
      </c>
    </row>
    <row r="1076" spans="1:6" hidden="1" x14ac:dyDescent="0.2">
      <c r="A1076" s="403"/>
      <c r="B1076" s="467"/>
      <c r="C1076" s="462"/>
      <c r="D1076" s="405"/>
      <c r="E1076" s="456"/>
      <c r="F1076" s="457"/>
    </row>
    <row r="1077" spans="1:6" hidden="1" x14ac:dyDescent="0.2">
      <c r="A1077" s="403"/>
      <c r="B1077" s="453"/>
      <c r="C1077" s="453"/>
      <c r="D1077" s="405"/>
      <c r="F1077" s="408"/>
    </row>
    <row r="1078" spans="1:6" hidden="1" x14ac:dyDescent="0.2">
      <c r="A1078" s="460">
        <v>1305</v>
      </c>
      <c r="B1078" s="455" t="s">
        <v>693</v>
      </c>
      <c r="C1078" s="462" t="s">
        <v>668</v>
      </c>
      <c r="D1078" s="405" t="s">
        <v>1368</v>
      </c>
      <c r="E1078" s="461"/>
      <c r="F1078" s="415"/>
    </row>
    <row r="1079" spans="1:6" hidden="1" x14ac:dyDescent="0.2">
      <c r="A1079" s="403"/>
      <c r="B1079" s="453"/>
      <c r="C1079" s="453"/>
      <c r="F1079" s="408"/>
    </row>
    <row r="1080" spans="1:6" hidden="1" x14ac:dyDescent="0.2">
      <c r="A1080" s="403"/>
      <c r="B1080" s="428" t="s">
        <v>1320</v>
      </c>
      <c r="C1080" s="453"/>
      <c r="D1080" s="409" t="s">
        <v>1319</v>
      </c>
      <c r="E1080" s="458" t="s">
        <v>1556</v>
      </c>
      <c r="F1080" s="459">
        <v>0</v>
      </c>
    </row>
    <row r="1081" spans="1:6" hidden="1" x14ac:dyDescent="0.2">
      <c r="A1081" s="403"/>
      <c r="B1081" s="453"/>
      <c r="C1081" s="453"/>
      <c r="E1081" s="456"/>
      <c r="F1081" s="457"/>
    </row>
    <row r="1082" spans="1:6" hidden="1" x14ac:dyDescent="0.2">
      <c r="A1082" s="403"/>
      <c r="B1082" s="453"/>
      <c r="C1082" s="453"/>
      <c r="F1082" s="408"/>
    </row>
    <row r="1083" spans="1:6" hidden="1" x14ac:dyDescent="0.2">
      <c r="A1083" s="403"/>
      <c r="B1083" s="428" t="s">
        <v>1327</v>
      </c>
      <c r="C1083" s="453"/>
      <c r="D1083" s="409" t="s">
        <v>1326</v>
      </c>
      <c r="E1083" s="458" t="s">
        <v>1556</v>
      </c>
      <c r="F1083" s="459">
        <v>0</v>
      </c>
    </row>
    <row r="1084" spans="1:6" hidden="1" x14ac:dyDescent="0.2">
      <c r="A1084" s="403"/>
      <c r="B1084" s="453"/>
      <c r="C1084" s="453"/>
      <c r="E1084" s="456"/>
      <c r="F1084" s="457"/>
    </row>
    <row r="1085" spans="1:6" hidden="1" x14ac:dyDescent="0.2">
      <c r="A1085" s="403"/>
      <c r="B1085" s="453"/>
      <c r="C1085" s="453"/>
      <c r="E1085" s="456"/>
      <c r="F1085" s="457"/>
    </row>
    <row r="1086" spans="1:6" hidden="1" x14ac:dyDescent="0.2">
      <c r="A1086" s="403"/>
      <c r="B1086" s="467" t="s">
        <v>1296</v>
      </c>
      <c r="C1086" s="462" t="s">
        <v>668</v>
      </c>
      <c r="D1086" s="405" t="s">
        <v>1368</v>
      </c>
      <c r="E1086" s="490">
        <f>+E1080+E1083</f>
        <v>0</v>
      </c>
      <c r="F1086" s="491">
        <f>+F1080+F1083</f>
        <v>0</v>
      </c>
    </row>
    <row r="1087" spans="1:6" hidden="1" x14ac:dyDescent="0.2">
      <c r="A1087" s="403"/>
      <c r="B1087" s="467"/>
      <c r="C1087" s="462"/>
      <c r="D1087" s="405"/>
      <c r="E1087" s="456"/>
      <c r="F1087" s="457"/>
    </row>
    <row r="1088" spans="1:6" hidden="1" x14ac:dyDescent="0.2">
      <c r="A1088" s="403"/>
      <c r="B1088" s="453"/>
      <c r="C1088" s="453"/>
      <c r="D1088" s="405"/>
      <c r="F1088" s="408"/>
    </row>
    <row r="1089" spans="1:6" hidden="1" x14ac:dyDescent="0.2">
      <c r="A1089" s="460">
        <v>1306</v>
      </c>
      <c r="B1089" s="455" t="s">
        <v>693</v>
      </c>
      <c r="C1089" s="462" t="s">
        <v>672</v>
      </c>
      <c r="D1089" s="405" t="s">
        <v>1367</v>
      </c>
      <c r="E1089" s="461"/>
      <c r="F1089" s="415"/>
    </row>
    <row r="1090" spans="1:6" hidden="1" x14ac:dyDescent="0.2">
      <c r="A1090" s="403"/>
      <c r="B1090" s="428" t="s">
        <v>1307</v>
      </c>
      <c r="C1090" s="453"/>
      <c r="D1090" s="409" t="s">
        <v>1306</v>
      </c>
      <c r="E1090" s="458" t="s">
        <v>1556</v>
      </c>
      <c r="F1090" s="459">
        <v>0</v>
      </c>
    </row>
    <row r="1091" spans="1:6" hidden="1" x14ac:dyDescent="0.2">
      <c r="A1091" s="403"/>
      <c r="B1091" s="453"/>
      <c r="C1091" s="453"/>
      <c r="E1091" s="456"/>
      <c r="F1091" s="457"/>
    </row>
    <row r="1092" spans="1:6" hidden="1" x14ac:dyDescent="0.2">
      <c r="A1092" s="403"/>
      <c r="B1092" s="453"/>
      <c r="C1092" s="453"/>
      <c r="F1092" s="408"/>
    </row>
    <row r="1093" spans="1:6" hidden="1" x14ac:dyDescent="0.2">
      <c r="A1093" s="403"/>
      <c r="B1093" s="467" t="s">
        <v>1296</v>
      </c>
      <c r="C1093" s="462" t="s">
        <v>672</v>
      </c>
      <c r="D1093" s="405" t="s">
        <v>1367</v>
      </c>
      <c r="E1093" s="490" t="str">
        <f>E1090</f>
        <v>0,00</v>
      </c>
      <c r="F1093" s="491">
        <f>F1090</f>
        <v>0</v>
      </c>
    </row>
    <row r="1094" spans="1:6" hidden="1" x14ac:dyDescent="0.2">
      <c r="A1094" s="403"/>
      <c r="B1094" s="467"/>
      <c r="C1094" s="462"/>
      <c r="D1094" s="405"/>
      <c r="E1094" s="456"/>
      <c r="F1094" s="457"/>
    </row>
    <row r="1095" spans="1:6" hidden="1" x14ac:dyDescent="0.2">
      <c r="A1095" s="403"/>
      <c r="B1095" s="453"/>
      <c r="C1095" s="453"/>
      <c r="D1095" s="405"/>
      <c r="F1095" s="408"/>
    </row>
    <row r="1096" spans="1:6" hidden="1" x14ac:dyDescent="0.2">
      <c r="A1096" s="460">
        <v>1307</v>
      </c>
      <c r="B1096" s="455" t="s">
        <v>693</v>
      </c>
      <c r="C1096" s="462" t="s">
        <v>1366</v>
      </c>
      <c r="D1096" s="405" t="s">
        <v>1365</v>
      </c>
      <c r="E1096" s="461"/>
      <c r="F1096" s="415"/>
    </row>
    <row r="1097" spans="1:6" hidden="1" x14ac:dyDescent="0.2">
      <c r="A1097" s="403"/>
      <c r="B1097" s="428" t="s">
        <v>1307</v>
      </c>
      <c r="C1097" s="453"/>
      <c r="D1097" s="409" t="s">
        <v>1306</v>
      </c>
      <c r="E1097" s="458" t="s">
        <v>1556</v>
      </c>
      <c r="F1097" s="459">
        <v>0</v>
      </c>
    </row>
    <row r="1098" spans="1:6" hidden="1" x14ac:dyDescent="0.2">
      <c r="A1098" s="403"/>
      <c r="B1098" s="453"/>
      <c r="C1098" s="453"/>
      <c r="E1098" s="456"/>
      <c r="F1098" s="457"/>
    </row>
    <row r="1099" spans="1:6" hidden="1" x14ac:dyDescent="0.2">
      <c r="A1099" s="403"/>
      <c r="B1099" s="453"/>
      <c r="C1099" s="453"/>
      <c r="F1099" s="408"/>
    </row>
    <row r="1100" spans="1:6" hidden="1" x14ac:dyDescent="0.2">
      <c r="A1100" s="403"/>
      <c r="B1100" s="428" t="s">
        <v>1320</v>
      </c>
      <c r="C1100" s="453"/>
      <c r="D1100" s="409" t="s">
        <v>1319</v>
      </c>
      <c r="E1100" s="458" t="s">
        <v>1556</v>
      </c>
      <c r="F1100" s="459">
        <v>0</v>
      </c>
    </row>
    <row r="1101" spans="1:6" hidden="1" x14ac:dyDescent="0.2">
      <c r="A1101" s="403"/>
      <c r="B1101" s="453"/>
      <c r="C1101" s="453"/>
      <c r="E1101" s="456"/>
      <c r="F1101" s="457"/>
    </row>
    <row r="1102" spans="1:6" hidden="1" x14ac:dyDescent="0.2">
      <c r="A1102" s="403"/>
      <c r="B1102" s="453"/>
      <c r="C1102" s="453"/>
      <c r="F1102" s="408"/>
    </row>
    <row r="1103" spans="1:6" hidden="1" x14ac:dyDescent="0.2">
      <c r="A1103" s="403"/>
      <c r="B1103" s="428" t="s">
        <v>1327</v>
      </c>
      <c r="C1103" s="453"/>
      <c r="D1103" s="409" t="s">
        <v>1326</v>
      </c>
      <c r="E1103" s="458">
        <v>0</v>
      </c>
      <c r="F1103" s="459">
        <v>0</v>
      </c>
    </row>
    <row r="1104" spans="1:6" hidden="1" x14ac:dyDescent="0.2">
      <c r="A1104" s="403"/>
      <c r="B1104" s="453"/>
      <c r="C1104" s="453"/>
      <c r="E1104" s="456"/>
      <c r="F1104" s="457"/>
    </row>
    <row r="1105" spans="1:6" hidden="1" x14ac:dyDescent="0.2">
      <c r="A1105" s="403"/>
      <c r="B1105" s="453"/>
      <c r="C1105" s="453"/>
      <c r="E1105" s="456"/>
      <c r="F1105" s="457"/>
    </row>
    <row r="1106" spans="1:6" hidden="1" x14ac:dyDescent="0.2">
      <c r="A1106" s="403"/>
      <c r="B1106" s="467" t="s">
        <v>1296</v>
      </c>
      <c r="C1106" s="462" t="s">
        <v>1366</v>
      </c>
      <c r="D1106" s="405" t="s">
        <v>1365</v>
      </c>
      <c r="E1106" s="490">
        <f>E1097+E1100+E1103</f>
        <v>0</v>
      </c>
      <c r="F1106" s="491">
        <f>F1097+F1100+F1103</f>
        <v>0</v>
      </c>
    </row>
    <row r="1107" spans="1:6" hidden="1" x14ac:dyDescent="0.2">
      <c r="A1107" s="403"/>
      <c r="B1107" s="467"/>
      <c r="C1107" s="462"/>
      <c r="D1107" s="405"/>
      <c r="E1107" s="456"/>
      <c r="F1107" s="457"/>
    </row>
    <row r="1108" spans="1:6" hidden="1" x14ac:dyDescent="0.2">
      <c r="A1108" s="403"/>
      <c r="B1108" s="453"/>
      <c r="C1108" s="453"/>
      <c r="D1108" s="405"/>
      <c r="F1108" s="408"/>
    </row>
    <row r="1109" spans="1:6" hidden="1" x14ac:dyDescent="0.2">
      <c r="A1109" s="460">
        <v>1308</v>
      </c>
      <c r="B1109" s="455" t="s">
        <v>693</v>
      </c>
      <c r="C1109" s="462" t="s">
        <v>673</v>
      </c>
      <c r="D1109" s="547" t="s">
        <v>1575</v>
      </c>
      <c r="E1109" s="547"/>
      <c r="F1109" s="457"/>
    </row>
    <row r="1110" spans="1:6" hidden="1" x14ac:dyDescent="0.2">
      <c r="A1110" s="403"/>
      <c r="B1110" s="428" t="s">
        <v>1307</v>
      </c>
      <c r="C1110" s="453"/>
      <c r="D1110" s="409" t="s">
        <v>1306</v>
      </c>
      <c r="E1110" s="458" t="s">
        <v>1556</v>
      </c>
      <c r="F1110" s="459">
        <v>0</v>
      </c>
    </row>
    <row r="1111" spans="1:6" hidden="1" x14ac:dyDescent="0.2">
      <c r="A1111" s="403"/>
      <c r="B1111" s="453"/>
      <c r="C1111" s="453"/>
      <c r="E1111" s="456"/>
      <c r="F1111" s="457"/>
    </row>
    <row r="1112" spans="1:6" hidden="1" x14ac:dyDescent="0.2">
      <c r="A1112" s="403"/>
      <c r="B1112" s="453"/>
      <c r="C1112" s="453"/>
      <c r="F1112" s="408"/>
    </row>
    <row r="1113" spans="1:6" hidden="1" x14ac:dyDescent="0.2">
      <c r="A1113" s="403"/>
      <c r="B1113" s="428" t="s">
        <v>1320</v>
      </c>
      <c r="C1113" s="453"/>
      <c r="D1113" s="409" t="s">
        <v>1319</v>
      </c>
      <c r="E1113" s="458" t="s">
        <v>1556</v>
      </c>
      <c r="F1113" s="459">
        <v>0</v>
      </c>
    </row>
    <row r="1114" spans="1:6" hidden="1" x14ac:dyDescent="0.2">
      <c r="A1114" s="403"/>
      <c r="B1114" s="453"/>
      <c r="C1114" s="453"/>
      <c r="E1114" s="456"/>
      <c r="F1114" s="457"/>
    </row>
    <row r="1115" spans="1:6" hidden="1" x14ac:dyDescent="0.2">
      <c r="A1115" s="403"/>
      <c r="B1115" s="453"/>
      <c r="C1115" s="453"/>
      <c r="F1115" s="408"/>
    </row>
    <row r="1116" spans="1:6" hidden="1" x14ac:dyDescent="0.2">
      <c r="A1116" s="403"/>
      <c r="B1116" s="428" t="s">
        <v>1327</v>
      </c>
      <c r="C1116" s="453"/>
      <c r="D1116" s="409" t="s">
        <v>1326</v>
      </c>
      <c r="E1116" s="458">
        <v>0</v>
      </c>
      <c r="F1116" s="459">
        <v>0</v>
      </c>
    </row>
    <row r="1117" spans="1:6" hidden="1" x14ac:dyDescent="0.2">
      <c r="A1117" s="403"/>
      <c r="B1117" s="453"/>
      <c r="C1117" s="453"/>
      <c r="E1117" s="456"/>
      <c r="F1117" s="457"/>
    </row>
    <row r="1118" spans="1:6" hidden="1" x14ac:dyDescent="0.2">
      <c r="A1118" s="403"/>
      <c r="B1118" s="453"/>
      <c r="C1118" s="453"/>
      <c r="E1118" s="456"/>
      <c r="F1118" s="457"/>
    </row>
    <row r="1119" spans="1:6" ht="25.5" hidden="1" x14ac:dyDescent="0.2">
      <c r="A1119" s="403"/>
      <c r="B1119" s="467" t="s">
        <v>1296</v>
      </c>
      <c r="C1119" s="462" t="s">
        <v>673</v>
      </c>
      <c r="D1119" s="405" t="s">
        <v>1576</v>
      </c>
      <c r="E1119" s="490">
        <f>E1110+E1113+E1116</f>
        <v>0</v>
      </c>
      <c r="F1119" s="491">
        <f>F1110+F1113+F1116</f>
        <v>0</v>
      </c>
    </row>
    <row r="1120" spans="1:6" hidden="1" x14ac:dyDescent="0.2">
      <c r="A1120" s="403"/>
      <c r="B1120" s="467"/>
      <c r="C1120" s="462"/>
      <c r="D1120" s="405"/>
      <c r="E1120" s="456"/>
      <c r="F1120" s="457"/>
    </row>
    <row r="1121" spans="1:6" hidden="1" x14ac:dyDescent="0.2">
      <c r="A1121" s="403"/>
      <c r="B1121" s="453"/>
      <c r="C1121" s="453"/>
      <c r="D1121" s="405"/>
      <c r="F1121" s="408"/>
    </row>
    <row r="1122" spans="1:6" hidden="1" x14ac:dyDescent="0.2">
      <c r="A1122" s="545"/>
      <c r="B1122" s="546"/>
      <c r="C1122" s="472"/>
      <c r="D1122" s="473"/>
      <c r="E1122" s="489"/>
      <c r="F1122" s="433"/>
    </row>
    <row r="1123" spans="1:6" hidden="1" x14ac:dyDescent="0.2">
      <c r="A1123" s="541" t="s">
        <v>1362</v>
      </c>
      <c r="B1123" s="542"/>
      <c r="C1123" s="542"/>
      <c r="D1123" s="476" t="s">
        <v>1361</v>
      </c>
      <c r="E1123" s="461">
        <f>+E1055+E1062+E1069+E1075+E1086+E1093+E1106+E1119</f>
        <v>0</v>
      </c>
      <c r="F1123" s="415">
        <f>+F1055+F1062+F1069+F1075+F1086+F1093+F1106+F1119</f>
        <v>0</v>
      </c>
    </row>
    <row r="1124" spans="1:6" hidden="1" x14ac:dyDescent="0.2">
      <c r="A1124" s="407"/>
      <c r="B1124" s="462"/>
      <c r="C1124" s="453"/>
      <c r="D1124" s="476"/>
      <c r="E1124" s="477"/>
      <c r="F1124" s="478"/>
    </row>
    <row r="1125" spans="1:6" hidden="1" x14ac:dyDescent="0.2">
      <c r="A1125" s="424"/>
      <c r="B1125" s="469"/>
      <c r="C1125" s="469"/>
      <c r="D1125" s="425"/>
      <c r="E1125" s="465"/>
      <c r="F1125" s="417"/>
    </row>
    <row r="1126" spans="1:6" hidden="1" x14ac:dyDescent="0.2">
      <c r="A1126" s="403"/>
      <c r="B1126" s="453"/>
      <c r="C1126" s="453"/>
      <c r="D1126" s="405"/>
      <c r="E1126" s="461"/>
      <c r="F1126" s="415"/>
    </row>
    <row r="1127" spans="1:6" ht="13.5" hidden="1" thickBot="1" x14ac:dyDescent="0.25">
      <c r="A1127" s="543" t="s">
        <v>1300</v>
      </c>
      <c r="B1127" s="544"/>
      <c r="C1127" s="497" t="s">
        <v>361</v>
      </c>
      <c r="D1127" s="483" t="s">
        <v>1352</v>
      </c>
      <c r="E1127" s="480"/>
      <c r="F1127" s="423"/>
    </row>
    <row r="1128" spans="1:6" hidden="1" x14ac:dyDescent="0.2">
      <c r="A1128" s="403"/>
      <c r="B1128" s="453"/>
      <c r="C1128" s="453"/>
      <c r="D1128" s="405"/>
      <c r="E1128" s="461"/>
      <c r="F1128" s="415"/>
    </row>
    <row r="1129" spans="1:6" hidden="1" x14ac:dyDescent="0.2">
      <c r="A1129" s="460">
        <v>1401</v>
      </c>
      <c r="B1129" s="455" t="s">
        <v>693</v>
      </c>
      <c r="C1129" s="462" t="s">
        <v>665</v>
      </c>
      <c r="D1129" s="405" t="s">
        <v>1360</v>
      </c>
      <c r="F1129" s="408"/>
    </row>
    <row r="1130" spans="1:6" hidden="1" x14ac:dyDescent="0.2">
      <c r="A1130" s="403"/>
      <c r="B1130" s="428" t="s">
        <v>1307</v>
      </c>
      <c r="C1130" s="453"/>
      <c r="D1130" s="409" t="s">
        <v>1306</v>
      </c>
      <c r="E1130" s="458" t="s">
        <v>1556</v>
      </c>
      <c r="F1130" s="459">
        <v>0</v>
      </c>
    </row>
    <row r="1131" spans="1:6" hidden="1" x14ac:dyDescent="0.2">
      <c r="A1131" s="403"/>
      <c r="B1131" s="453"/>
      <c r="C1131" s="453"/>
      <c r="E1131" s="456"/>
      <c r="F1131" s="457"/>
    </row>
    <row r="1132" spans="1:6" hidden="1" x14ac:dyDescent="0.2">
      <c r="A1132" s="403"/>
      <c r="B1132" s="453"/>
      <c r="C1132" s="453"/>
      <c r="F1132" s="408"/>
    </row>
    <row r="1133" spans="1:6" hidden="1" x14ac:dyDescent="0.2">
      <c r="A1133" s="403"/>
      <c r="B1133" s="428" t="s">
        <v>1320</v>
      </c>
      <c r="C1133" s="453"/>
      <c r="D1133" s="409" t="s">
        <v>1319</v>
      </c>
      <c r="E1133" s="458" t="s">
        <v>1556</v>
      </c>
      <c r="F1133" s="459">
        <v>0</v>
      </c>
    </row>
    <row r="1134" spans="1:6" hidden="1" x14ac:dyDescent="0.2">
      <c r="A1134" s="403"/>
      <c r="B1134" s="453"/>
      <c r="C1134" s="453"/>
      <c r="E1134" s="456"/>
      <c r="F1134" s="457"/>
    </row>
    <row r="1135" spans="1:6" hidden="1" x14ac:dyDescent="0.2">
      <c r="A1135" s="403"/>
      <c r="B1135" s="453"/>
      <c r="C1135" s="453"/>
      <c r="F1135" s="408"/>
    </row>
    <row r="1136" spans="1:6" hidden="1" x14ac:dyDescent="0.2">
      <c r="A1136" s="403"/>
      <c r="B1136" s="428" t="s">
        <v>1327</v>
      </c>
      <c r="C1136" s="453"/>
      <c r="D1136" s="409" t="s">
        <v>1326</v>
      </c>
      <c r="E1136" s="458" t="s">
        <v>1556</v>
      </c>
      <c r="F1136" s="459">
        <v>0</v>
      </c>
    </row>
    <row r="1137" spans="1:6" hidden="1" x14ac:dyDescent="0.2">
      <c r="A1137" s="403"/>
      <c r="B1137" s="453"/>
      <c r="C1137" s="453"/>
      <c r="E1137" s="456"/>
      <c r="F1137" s="457"/>
    </row>
    <row r="1138" spans="1:6" hidden="1" x14ac:dyDescent="0.2">
      <c r="A1138" s="403"/>
      <c r="B1138" s="453"/>
      <c r="C1138" s="453"/>
      <c r="E1138" s="456"/>
      <c r="F1138" s="457"/>
    </row>
    <row r="1139" spans="1:6" hidden="1" x14ac:dyDescent="0.2">
      <c r="A1139" s="403"/>
      <c r="B1139" s="467" t="s">
        <v>1296</v>
      </c>
      <c r="C1139" s="462" t="s">
        <v>665</v>
      </c>
      <c r="D1139" s="405" t="s">
        <v>1360</v>
      </c>
      <c r="E1139" s="490">
        <f>+E1130+E1133+E1136</f>
        <v>0</v>
      </c>
      <c r="F1139" s="491">
        <f>+F1130+F1133+F1136</f>
        <v>0</v>
      </c>
    </row>
    <row r="1140" spans="1:6" hidden="1" x14ac:dyDescent="0.2">
      <c r="A1140" s="403"/>
      <c r="B1140" s="453"/>
      <c r="C1140" s="453"/>
      <c r="E1140" s="456"/>
      <c r="F1140" s="457"/>
    </row>
    <row r="1141" spans="1:6" hidden="1" x14ac:dyDescent="0.2">
      <c r="A1141" s="403"/>
      <c r="B1141" s="453"/>
      <c r="C1141" s="453"/>
      <c r="F1141" s="408"/>
    </row>
    <row r="1142" spans="1:6" hidden="1" x14ac:dyDescent="0.2">
      <c r="A1142" s="460">
        <v>1402</v>
      </c>
      <c r="B1142" s="455" t="s">
        <v>693</v>
      </c>
      <c r="C1142" s="462" t="s">
        <v>670</v>
      </c>
      <c r="D1142" s="405" t="s">
        <v>1359</v>
      </c>
      <c r="F1142" s="408"/>
    </row>
    <row r="1143" spans="1:6" hidden="1" x14ac:dyDescent="0.2">
      <c r="A1143" s="403"/>
      <c r="B1143" s="428" t="s">
        <v>1307</v>
      </c>
      <c r="C1143" s="453"/>
      <c r="D1143" s="409" t="s">
        <v>1306</v>
      </c>
      <c r="E1143" s="458">
        <v>0</v>
      </c>
      <c r="F1143" s="459">
        <v>0</v>
      </c>
    </row>
    <row r="1144" spans="1:6" hidden="1" x14ac:dyDescent="0.2">
      <c r="A1144" s="403"/>
      <c r="B1144" s="453"/>
      <c r="C1144" s="453"/>
      <c r="E1144" s="456"/>
      <c r="F1144" s="457"/>
    </row>
    <row r="1145" spans="1:6" hidden="1" x14ac:dyDescent="0.2">
      <c r="A1145" s="403"/>
      <c r="B1145" s="453"/>
      <c r="C1145" s="453"/>
      <c r="F1145" s="408"/>
    </row>
    <row r="1146" spans="1:6" hidden="1" x14ac:dyDescent="0.2">
      <c r="A1146" s="403"/>
      <c r="B1146" s="428" t="s">
        <v>1320</v>
      </c>
      <c r="C1146" s="453"/>
      <c r="D1146" s="409" t="s">
        <v>1319</v>
      </c>
      <c r="E1146" s="458">
        <v>0</v>
      </c>
      <c r="F1146" s="459">
        <v>0</v>
      </c>
    </row>
    <row r="1147" spans="1:6" hidden="1" x14ac:dyDescent="0.2">
      <c r="A1147" s="403"/>
      <c r="B1147" s="453"/>
      <c r="C1147" s="453"/>
      <c r="E1147" s="456"/>
      <c r="F1147" s="457"/>
    </row>
    <row r="1148" spans="1:6" hidden="1" x14ac:dyDescent="0.2">
      <c r="A1148" s="424"/>
      <c r="B1148" s="469"/>
      <c r="C1148" s="469"/>
      <c r="D1148" s="412"/>
      <c r="E1148" s="486"/>
      <c r="F1148" s="413"/>
    </row>
    <row r="1149" spans="1:6" s="467" customFormat="1" hidden="1" x14ac:dyDescent="0.2">
      <c r="A1149" s="403"/>
      <c r="B1149" s="428" t="s">
        <v>1327</v>
      </c>
      <c r="C1149" s="453"/>
      <c r="D1149" s="409" t="s">
        <v>1326</v>
      </c>
      <c r="E1149" s="458">
        <v>0</v>
      </c>
      <c r="F1149" s="459">
        <v>0</v>
      </c>
    </row>
    <row r="1150" spans="1:6" s="467" customFormat="1" hidden="1" x14ac:dyDescent="0.2">
      <c r="A1150" s="403"/>
      <c r="B1150" s="453"/>
      <c r="C1150" s="453"/>
      <c r="D1150" s="409"/>
      <c r="E1150" s="456"/>
      <c r="F1150" s="457"/>
    </row>
    <row r="1151" spans="1:6" s="467" customFormat="1" hidden="1" x14ac:dyDescent="0.2">
      <c r="A1151" s="403"/>
      <c r="B1151" s="453"/>
      <c r="C1151" s="453"/>
      <c r="D1151" s="409"/>
      <c r="E1151" s="456"/>
      <c r="F1151" s="457"/>
    </row>
    <row r="1152" spans="1:6" s="467" customFormat="1" hidden="1" x14ac:dyDescent="0.2">
      <c r="A1152" s="403"/>
      <c r="B1152" s="467" t="s">
        <v>1296</v>
      </c>
      <c r="C1152" s="462" t="s">
        <v>670</v>
      </c>
      <c r="D1152" s="405" t="s">
        <v>1359</v>
      </c>
      <c r="E1152" s="490">
        <f>+E1143+E1146+E1149</f>
        <v>0</v>
      </c>
      <c r="F1152" s="491">
        <f>+F1143+F1146+F1149</f>
        <v>0</v>
      </c>
    </row>
    <row r="1153" spans="1:6" hidden="1" x14ac:dyDescent="0.2">
      <c r="A1153" s="403"/>
      <c r="B1153" s="453"/>
      <c r="C1153" s="453"/>
      <c r="E1153" s="456"/>
      <c r="F1153" s="457"/>
    </row>
    <row r="1154" spans="1:6" hidden="1" x14ac:dyDescent="0.2">
      <c r="A1154" s="403"/>
      <c r="B1154" s="453"/>
      <c r="C1154" s="453"/>
      <c r="F1154" s="408"/>
    </row>
    <row r="1155" spans="1:6" hidden="1" x14ac:dyDescent="0.2">
      <c r="A1155" s="460">
        <v>1403</v>
      </c>
      <c r="B1155" s="455" t="s">
        <v>693</v>
      </c>
      <c r="C1155" s="462" t="s">
        <v>1358</v>
      </c>
      <c r="D1155" s="405" t="s">
        <v>1357</v>
      </c>
      <c r="E1155" s="461"/>
      <c r="F1155" s="415"/>
    </row>
    <row r="1156" spans="1:6" hidden="1" x14ac:dyDescent="0.2">
      <c r="A1156" s="403"/>
      <c r="B1156" s="428" t="s">
        <v>1307</v>
      </c>
      <c r="C1156" s="453"/>
      <c r="D1156" s="409" t="s">
        <v>1306</v>
      </c>
      <c r="E1156" s="458" t="s">
        <v>1556</v>
      </c>
      <c r="F1156" s="459">
        <v>0</v>
      </c>
    </row>
    <row r="1157" spans="1:6" hidden="1" x14ac:dyDescent="0.2">
      <c r="A1157" s="403"/>
      <c r="B1157" s="453"/>
      <c r="C1157" s="453"/>
      <c r="E1157" s="456"/>
      <c r="F1157" s="457"/>
    </row>
    <row r="1158" spans="1:6" hidden="1" x14ac:dyDescent="0.2">
      <c r="A1158" s="424"/>
      <c r="B1158" s="469"/>
      <c r="C1158" s="469"/>
      <c r="D1158" s="412"/>
      <c r="E1158" s="486"/>
      <c r="F1158" s="413"/>
    </row>
    <row r="1159" spans="1:6" hidden="1" x14ac:dyDescent="0.2">
      <c r="A1159" s="403"/>
      <c r="B1159" s="428" t="s">
        <v>1320</v>
      </c>
      <c r="C1159" s="453"/>
      <c r="D1159" s="409" t="s">
        <v>1319</v>
      </c>
      <c r="E1159" s="458" t="s">
        <v>1556</v>
      </c>
      <c r="F1159" s="459">
        <v>0</v>
      </c>
    </row>
    <row r="1160" spans="1:6" hidden="1" x14ac:dyDescent="0.2">
      <c r="A1160" s="403"/>
      <c r="B1160" s="453"/>
      <c r="C1160" s="453"/>
      <c r="E1160" s="456"/>
      <c r="F1160" s="457"/>
    </row>
    <row r="1161" spans="1:6" hidden="1" x14ac:dyDescent="0.2">
      <c r="A1161" s="403"/>
      <c r="B1161" s="453"/>
      <c r="C1161" s="453"/>
      <c r="F1161" s="408"/>
    </row>
    <row r="1162" spans="1:6" hidden="1" x14ac:dyDescent="0.2">
      <c r="A1162" s="403"/>
      <c r="B1162" s="428" t="s">
        <v>1327</v>
      </c>
      <c r="C1162" s="453"/>
      <c r="D1162" s="409" t="s">
        <v>1326</v>
      </c>
      <c r="E1162" s="458" t="s">
        <v>1556</v>
      </c>
      <c r="F1162" s="459">
        <v>0</v>
      </c>
    </row>
    <row r="1163" spans="1:6" hidden="1" x14ac:dyDescent="0.2">
      <c r="A1163" s="403"/>
      <c r="B1163" s="453"/>
      <c r="C1163" s="453"/>
      <c r="E1163" s="456"/>
      <c r="F1163" s="457"/>
    </row>
    <row r="1164" spans="1:6" hidden="1" x14ac:dyDescent="0.2">
      <c r="A1164" s="403"/>
      <c r="B1164" s="453"/>
      <c r="C1164" s="453"/>
      <c r="E1164" s="456"/>
      <c r="F1164" s="457"/>
    </row>
    <row r="1165" spans="1:6" hidden="1" x14ac:dyDescent="0.2">
      <c r="A1165" s="403"/>
      <c r="B1165" s="467" t="s">
        <v>1296</v>
      </c>
      <c r="C1165" s="462" t="s">
        <v>1358</v>
      </c>
      <c r="D1165" s="405" t="s">
        <v>1357</v>
      </c>
      <c r="E1165" s="490">
        <f>+E1156+E1159+E1162</f>
        <v>0</v>
      </c>
      <c r="F1165" s="491">
        <f>+F1156+F1159+F1162</f>
        <v>0</v>
      </c>
    </row>
    <row r="1166" spans="1:6" hidden="1" x14ac:dyDescent="0.2">
      <c r="A1166" s="403"/>
      <c r="B1166" s="453"/>
      <c r="C1166" s="453"/>
      <c r="E1166" s="456"/>
      <c r="F1166" s="457"/>
    </row>
    <row r="1167" spans="1:6" hidden="1" x14ac:dyDescent="0.2">
      <c r="A1167" s="403"/>
      <c r="B1167" s="453"/>
      <c r="C1167" s="453"/>
      <c r="D1167" s="405"/>
      <c r="F1167" s="408"/>
    </row>
    <row r="1168" spans="1:6" hidden="1" x14ac:dyDescent="0.2">
      <c r="A1168" s="460">
        <v>1404</v>
      </c>
      <c r="B1168" s="455" t="s">
        <v>693</v>
      </c>
      <c r="C1168" s="462" t="s">
        <v>1356</v>
      </c>
      <c r="D1168" s="405" t="s">
        <v>1355</v>
      </c>
      <c r="F1168" s="408"/>
    </row>
    <row r="1169" spans="1:6" hidden="1" x14ac:dyDescent="0.2">
      <c r="A1169" s="403"/>
      <c r="B1169" s="428" t="s">
        <v>1307</v>
      </c>
      <c r="C1169" s="453"/>
      <c r="D1169" s="409" t="s">
        <v>1306</v>
      </c>
      <c r="E1169" s="458" t="s">
        <v>1556</v>
      </c>
      <c r="F1169" s="459">
        <v>0</v>
      </c>
    </row>
    <row r="1170" spans="1:6" hidden="1" x14ac:dyDescent="0.2">
      <c r="A1170" s="403"/>
      <c r="B1170" s="453"/>
      <c r="C1170" s="453"/>
      <c r="E1170" s="456"/>
      <c r="F1170" s="457"/>
    </row>
    <row r="1171" spans="1:6" hidden="1" x14ac:dyDescent="0.2">
      <c r="A1171" s="403"/>
      <c r="B1171" s="453"/>
      <c r="C1171" s="453"/>
      <c r="F1171" s="408"/>
    </row>
    <row r="1172" spans="1:6" hidden="1" x14ac:dyDescent="0.2">
      <c r="A1172" s="403"/>
      <c r="B1172" s="428" t="s">
        <v>1320</v>
      </c>
      <c r="C1172" s="453"/>
      <c r="D1172" s="409" t="s">
        <v>1319</v>
      </c>
      <c r="E1172" s="458" t="s">
        <v>1556</v>
      </c>
      <c r="F1172" s="459">
        <v>0</v>
      </c>
    </row>
    <row r="1173" spans="1:6" hidden="1" x14ac:dyDescent="0.2">
      <c r="A1173" s="403"/>
      <c r="B1173" s="453"/>
      <c r="C1173" s="453"/>
      <c r="E1173" s="456"/>
      <c r="F1173" s="457"/>
    </row>
    <row r="1174" spans="1:6" hidden="1" x14ac:dyDescent="0.2">
      <c r="A1174" s="403"/>
      <c r="B1174" s="453"/>
      <c r="C1174" s="453"/>
      <c r="F1174" s="408"/>
    </row>
    <row r="1175" spans="1:6" hidden="1" x14ac:dyDescent="0.2">
      <c r="A1175" s="403"/>
      <c r="B1175" s="428" t="s">
        <v>1327</v>
      </c>
      <c r="C1175" s="453"/>
      <c r="D1175" s="409" t="s">
        <v>1326</v>
      </c>
      <c r="E1175" s="458" t="s">
        <v>1556</v>
      </c>
      <c r="F1175" s="459">
        <v>0</v>
      </c>
    </row>
    <row r="1176" spans="1:6" hidden="1" x14ac:dyDescent="0.2">
      <c r="A1176" s="403"/>
      <c r="B1176" s="453"/>
      <c r="C1176" s="453"/>
      <c r="E1176" s="456"/>
      <c r="F1176" s="457"/>
    </row>
    <row r="1177" spans="1:6" hidden="1" x14ac:dyDescent="0.2">
      <c r="A1177" s="403"/>
      <c r="B1177" s="453"/>
      <c r="C1177" s="453"/>
      <c r="E1177" s="456"/>
      <c r="F1177" s="457"/>
    </row>
    <row r="1178" spans="1:6" hidden="1" x14ac:dyDescent="0.2">
      <c r="A1178" s="403"/>
      <c r="B1178" s="467" t="s">
        <v>1296</v>
      </c>
      <c r="C1178" s="462" t="s">
        <v>1356</v>
      </c>
      <c r="D1178" s="405" t="s">
        <v>1355</v>
      </c>
      <c r="E1178" s="490">
        <f>+E1169+E1172+E1175</f>
        <v>0</v>
      </c>
      <c r="F1178" s="491">
        <f>+F1169+F1172+F1175</f>
        <v>0</v>
      </c>
    </row>
    <row r="1179" spans="1:6" hidden="1" x14ac:dyDescent="0.2">
      <c r="A1179" s="403"/>
      <c r="B1179" s="467"/>
      <c r="C1179" s="462"/>
      <c r="D1179" s="405"/>
      <c r="E1179" s="456"/>
      <c r="F1179" s="457"/>
    </row>
    <row r="1180" spans="1:6" hidden="1" x14ac:dyDescent="0.2">
      <c r="A1180" s="403"/>
      <c r="B1180" s="453"/>
      <c r="C1180" s="453"/>
      <c r="E1180" s="456"/>
      <c r="F1180" s="457"/>
    </row>
    <row r="1181" spans="1:6" hidden="1" x14ac:dyDescent="0.2">
      <c r="A1181" s="460">
        <v>1405</v>
      </c>
      <c r="B1181" s="455" t="s">
        <v>693</v>
      </c>
      <c r="C1181" s="462" t="s">
        <v>668</v>
      </c>
      <c r="D1181" s="547" t="s">
        <v>1577</v>
      </c>
      <c r="E1181" s="547"/>
      <c r="F1181" s="457"/>
    </row>
    <row r="1182" spans="1:6" ht="33" hidden="1" customHeight="1" x14ac:dyDescent="0.2">
      <c r="A1182" s="403"/>
      <c r="B1182" s="428" t="s">
        <v>1307</v>
      </c>
      <c r="C1182" s="453"/>
      <c r="D1182" s="409" t="s">
        <v>1306</v>
      </c>
      <c r="E1182" s="458" t="s">
        <v>1556</v>
      </c>
      <c r="F1182" s="459">
        <v>0</v>
      </c>
    </row>
    <row r="1183" spans="1:6" hidden="1" x14ac:dyDescent="0.2">
      <c r="A1183" s="403"/>
      <c r="B1183" s="453"/>
      <c r="C1183" s="453"/>
      <c r="E1183" s="456"/>
      <c r="F1183" s="457"/>
    </row>
    <row r="1184" spans="1:6" hidden="1" x14ac:dyDescent="0.2">
      <c r="A1184" s="403"/>
      <c r="B1184" s="453"/>
      <c r="C1184" s="453"/>
      <c r="F1184" s="408"/>
    </row>
    <row r="1185" spans="1:6" hidden="1" x14ac:dyDescent="0.2">
      <c r="A1185" s="403"/>
      <c r="B1185" s="428" t="s">
        <v>1320</v>
      </c>
      <c r="C1185" s="453"/>
      <c r="D1185" s="409" t="s">
        <v>1319</v>
      </c>
      <c r="E1185" s="458" t="s">
        <v>1556</v>
      </c>
      <c r="F1185" s="459">
        <v>0</v>
      </c>
    </row>
    <row r="1186" spans="1:6" hidden="1" x14ac:dyDescent="0.2">
      <c r="A1186" s="403"/>
      <c r="B1186" s="453"/>
      <c r="C1186" s="453"/>
      <c r="E1186" s="456"/>
      <c r="F1186" s="457"/>
    </row>
    <row r="1187" spans="1:6" hidden="1" x14ac:dyDescent="0.2">
      <c r="A1187" s="403"/>
      <c r="B1187" s="453"/>
      <c r="C1187" s="453"/>
      <c r="F1187" s="408"/>
    </row>
    <row r="1188" spans="1:6" hidden="1" x14ac:dyDescent="0.2">
      <c r="A1188" s="403"/>
      <c r="B1188" s="428" t="s">
        <v>1327</v>
      </c>
      <c r="C1188" s="453"/>
      <c r="D1188" s="409" t="s">
        <v>1326</v>
      </c>
      <c r="E1188" s="458" t="s">
        <v>1556</v>
      </c>
      <c r="F1188" s="459">
        <v>0</v>
      </c>
    </row>
    <row r="1189" spans="1:6" hidden="1" x14ac:dyDescent="0.2">
      <c r="A1189" s="403"/>
      <c r="B1189" s="453"/>
      <c r="C1189" s="453"/>
      <c r="E1189" s="456"/>
      <c r="F1189" s="457"/>
    </row>
    <row r="1190" spans="1:6" hidden="1" x14ac:dyDescent="0.2">
      <c r="A1190" s="403"/>
      <c r="B1190" s="453"/>
      <c r="C1190" s="453"/>
      <c r="E1190" s="456"/>
      <c r="F1190" s="457"/>
    </row>
    <row r="1191" spans="1:6" ht="38.25" hidden="1" x14ac:dyDescent="0.2">
      <c r="A1191" s="403"/>
      <c r="B1191" s="467" t="s">
        <v>1296</v>
      </c>
      <c r="C1191" s="462" t="s">
        <v>668</v>
      </c>
      <c r="D1191" s="405" t="s">
        <v>1577</v>
      </c>
      <c r="E1191" s="490">
        <f>+E1182+E1185+E1188</f>
        <v>0</v>
      </c>
      <c r="F1191" s="491">
        <f>+F1182+F1185+F1188</f>
        <v>0</v>
      </c>
    </row>
    <row r="1192" spans="1:6" hidden="1" x14ac:dyDescent="0.2">
      <c r="A1192" s="403"/>
      <c r="B1192" s="467"/>
      <c r="C1192" s="462"/>
      <c r="D1192" s="405"/>
      <c r="E1192" s="456"/>
      <c r="F1192" s="457"/>
    </row>
    <row r="1193" spans="1:6" hidden="1" x14ac:dyDescent="0.2">
      <c r="A1193" s="403"/>
      <c r="B1193" s="453"/>
      <c r="C1193" s="453"/>
      <c r="F1193" s="408"/>
    </row>
    <row r="1194" spans="1:6" hidden="1" x14ac:dyDescent="0.2">
      <c r="A1194" s="545"/>
      <c r="B1194" s="546"/>
      <c r="C1194" s="472"/>
      <c r="D1194" s="473"/>
      <c r="E1194" s="489"/>
      <c r="F1194" s="433"/>
    </row>
    <row r="1195" spans="1:6" hidden="1" x14ac:dyDescent="0.2">
      <c r="A1195" s="541" t="s">
        <v>1353</v>
      </c>
      <c r="B1195" s="542"/>
      <c r="C1195" s="542"/>
      <c r="D1195" s="476" t="s">
        <v>1352</v>
      </c>
      <c r="E1195" s="461">
        <f>+E1191+E1178+E1165+E1152+E1139</f>
        <v>0</v>
      </c>
      <c r="F1195" s="415">
        <f>+F1191+F1178+F1165+F1152+F1139</f>
        <v>0</v>
      </c>
    </row>
    <row r="1196" spans="1:6" hidden="1" x14ac:dyDescent="0.2">
      <c r="A1196" s="407"/>
      <c r="B1196" s="462"/>
      <c r="C1196" s="453"/>
      <c r="D1196" s="476"/>
      <c r="E1196" s="477"/>
      <c r="F1196" s="478"/>
    </row>
    <row r="1197" spans="1:6" hidden="1" x14ac:dyDescent="0.2">
      <c r="A1197" s="424"/>
      <c r="B1197" s="469"/>
      <c r="C1197" s="469"/>
      <c r="D1197" s="425"/>
      <c r="E1197" s="465"/>
      <c r="F1197" s="417"/>
    </row>
    <row r="1198" spans="1:6" hidden="1" x14ac:dyDescent="0.2">
      <c r="A1198" s="403"/>
      <c r="B1198" s="453"/>
      <c r="C1198" s="453"/>
      <c r="F1198" s="408"/>
    </row>
    <row r="1199" spans="1:6" ht="13.5" hidden="1" thickBot="1" x14ac:dyDescent="0.25">
      <c r="A1199" s="543" t="s">
        <v>1300</v>
      </c>
      <c r="B1199" s="544"/>
      <c r="C1199" s="497" t="s">
        <v>1014</v>
      </c>
      <c r="D1199" s="483" t="s">
        <v>1344</v>
      </c>
      <c r="E1199" s="480"/>
      <c r="F1199" s="423"/>
    </row>
    <row r="1200" spans="1:6" hidden="1" x14ac:dyDescent="0.2">
      <c r="A1200" s="403"/>
      <c r="B1200" s="453"/>
      <c r="C1200" s="453"/>
      <c r="D1200" s="405"/>
      <c r="E1200" s="461"/>
      <c r="F1200" s="415"/>
    </row>
    <row r="1201" spans="1:6" hidden="1" x14ac:dyDescent="0.2">
      <c r="A1201" s="460">
        <v>1501</v>
      </c>
      <c r="B1201" s="455" t="s">
        <v>693</v>
      </c>
      <c r="C1201" s="462" t="s">
        <v>665</v>
      </c>
      <c r="D1201" s="405" t="s">
        <v>1351</v>
      </c>
      <c r="F1201" s="408"/>
    </row>
    <row r="1202" spans="1:6" hidden="1" x14ac:dyDescent="0.2">
      <c r="A1202" s="403"/>
      <c r="B1202" s="428" t="s">
        <v>1307</v>
      </c>
      <c r="C1202" s="453"/>
      <c r="D1202" s="409" t="s">
        <v>1306</v>
      </c>
      <c r="E1202" s="458" t="s">
        <v>1556</v>
      </c>
      <c r="F1202" s="459">
        <v>0</v>
      </c>
    </row>
    <row r="1203" spans="1:6" hidden="1" x14ac:dyDescent="0.2">
      <c r="A1203" s="403"/>
      <c r="B1203" s="453"/>
      <c r="C1203" s="453"/>
      <c r="E1203" s="456"/>
      <c r="F1203" s="457"/>
    </row>
    <row r="1204" spans="1:6" hidden="1" x14ac:dyDescent="0.2">
      <c r="A1204" s="403"/>
      <c r="B1204" s="453"/>
      <c r="C1204" s="453"/>
      <c r="F1204" s="408"/>
    </row>
    <row r="1205" spans="1:6" hidden="1" x14ac:dyDescent="0.2">
      <c r="A1205" s="403"/>
      <c r="B1205" s="428" t="s">
        <v>1320</v>
      </c>
      <c r="C1205" s="453"/>
      <c r="D1205" s="409" t="s">
        <v>1319</v>
      </c>
      <c r="E1205" s="458" t="s">
        <v>1556</v>
      </c>
      <c r="F1205" s="459">
        <v>0</v>
      </c>
    </row>
    <row r="1206" spans="1:6" hidden="1" x14ac:dyDescent="0.2">
      <c r="A1206" s="403"/>
      <c r="B1206" s="453"/>
      <c r="C1206" s="453"/>
      <c r="E1206" s="456"/>
      <c r="F1206" s="457"/>
    </row>
    <row r="1207" spans="1:6" hidden="1" x14ac:dyDescent="0.2">
      <c r="A1207" s="403"/>
      <c r="B1207" s="453"/>
      <c r="C1207" s="453"/>
      <c r="F1207" s="408"/>
    </row>
    <row r="1208" spans="1:6" hidden="1" x14ac:dyDescent="0.2">
      <c r="A1208" s="403"/>
      <c r="B1208" s="428" t="s">
        <v>1327</v>
      </c>
      <c r="C1208" s="453"/>
      <c r="D1208" s="409" t="s">
        <v>1326</v>
      </c>
      <c r="E1208" s="458" t="s">
        <v>1556</v>
      </c>
      <c r="F1208" s="459">
        <v>0</v>
      </c>
    </row>
    <row r="1209" spans="1:6" hidden="1" x14ac:dyDescent="0.2">
      <c r="A1209" s="403"/>
      <c r="B1209" s="453"/>
      <c r="C1209" s="453"/>
      <c r="E1209" s="456"/>
      <c r="F1209" s="457"/>
    </row>
    <row r="1210" spans="1:6" hidden="1" x14ac:dyDescent="0.2">
      <c r="A1210" s="403"/>
      <c r="B1210" s="453"/>
      <c r="C1210" s="453"/>
      <c r="E1210" s="456"/>
      <c r="F1210" s="457"/>
    </row>
    <row r="1211" spans="1:6" hidden="1" x14ac:dyDescent="0.2">
      <c r="A1211" s="403"/>
      <c r="B1211" s="467" t="s">
        <v>1296</v>
      </c>
      <c r="C1211" s="462" t="s">
        <v>665</v>
      </c>
      <c r="D1211" s="405" t="s">
        <v>1351</v>
      </c>
      <c r="E1211" s="490">
        <f>+E1202+E1205+E1208</f>
        <v>0</v>
      </c>
      <c r="F1211" s="491">
        <f>+F1202+F1205+F1208</f>
        <v>0</v>
      </c>
    </row>
    <row r="1212" spans="1:6" hidden="1" x14ac:dyDescent="0.2">
      <c r="A1212" s="403"/>
      <c r="B1212" s="453"/>
      <c r="C1212" s="453"/>
      <c r="E1212" s="456"/>
      <c r="F1212" s="457"/>
    </row>
    <row r="1213" spans="1:6" hidden="1" x14ac:dyDescent="0.2">
      <c r="A1213" s="403"/>
      <c r="B1213" s="453"/>
      <c r="C1213" s="453"/>
      <c r="E1213" s="461"/>
      <c r="F1213" s="415"/>
    </row>
    <row r="1214" spans="1:6" hidden="1" x14ac:dyDescent="0.2">
      <c r="A1214" s="460">
        <v>1502</v>
      </c>
      <c r="B1214" s="455" t="s">
        <v>693</v>
      </c>
      <c r="C1214" s="462" t="s">
        <v>670</v>
      </c>
      <c r="D1214" s="405" t="s">
        <v>1350</v>
      </c>
      <c r="F1214" s="408"/>
    </row>
    <row r="1215" spans="1:6" hidden="1" x14ac:dyDescent="0.2">
      <c r="A1215" s="403"/>
      <c r="B1215" s="428" t="s">
        <v>1307</v>
      </c>
      <c r="C1215" s="453"/>
      <c r="D1215" s="409" t="s">
        <v>1306</v>
      </c>
      <c r="E1215" s="458" t="s">
        <v>1556</v>
      </c>
      <c r="F1215" s="459">
        <v>0</v>
      </c>
    </row>
    <row r="1216" spans="1:6" hidden="1" x14ac:dyDescent="0.2">
      <c r="A1216" s="403"/>
      <c r="B1216" s="453"/>
      <c r="C1216" s="453"/>
      <c r="E1216" s="456"/>
      <c r="F1216" s="457"/>
    </row>
    <row r="1217" spans="1:6" hidden="1" x14ac:dyDescent="0.2">
      <c r="A1217" s="403"/>
      <c r="B1217" s="453"/>
      <c r="C1217" s="453"/>
      <c r="F1217" s="408"/>
    </row>
    <row r="1218" spans="1:6" hidden="1" x14ac:dyDescent="0.2">
      <c r="A1218" s="403"/>
      <c r="B1218" s="428" t="s">
        <v>1320</v>
      </c>
      <c r="C1218" s="453"/>
      <c r="D1218" s="409" t="s">
        <v>1319</v>
      </c>
      <c r="E1218" s="458" t="s">
        <v>1556</v>
      </c>
      <c r="F1218" s="459">
        <v>0</v>
      </c>
    </row>
    <row r="1219" spans="1:6" hidden="1" x14ac:dyDescent="0.2">
      <c r="A1219" s="403"/>
      <c r="B1219" s="453"/>
      <c r="C1219" s="453"/>
      <c r="E1219" s="456"/>
      <c r="F1219" s="457"/>
    </row>
    <row r="1220" spans="1:6" hidden="1" x14ac:dyDescent="0.2">
      <c r="A1220" s="424"/>
      <c r="B1220" s="469"/>
      <c r="C1220" s="469"/>
      <c r="D1220" s="412"/>
      <c r="E1220" s="486"/>
      <c r="F1220" s="413"/>
    </row>
    <row r="1221" spans="1:6" hidden="1" x14ac:dyDescent="0.2">
      <c r="A1221" s="403"/>
      <c r="B1221" s="428" t="s">
        <v>1327</v>
      </c>
      <c r="C1221" s="453"/>
      <c r="D1221" s="409" t="s">
        <v>1326</v>
      </c>
      <c r="E1221" s="458" t="s">
        <v>1556</v>
      </c>
      <c r="F1221" s="459">
        <v>0</v>
      </c>
    </row>
    <row r="1222" spans="1:6" hidden="1" x14ac:dyDescent="0.2">
      <c r="A1222" s="403"/>
      <c r="B1222" s="453"/>
      <c r="C1222" s="453"/>
      <c r="E1222" s="456"/>
      <c r="F1222" s="457"/>
    </row>
    <row r="1223" spans="1:6" hidden="1" x14ac:dyDescent="0.2">
      <c r="A1223" s="403"/>
      <c r="B1223" s="453"/>
      <c r="C1223" s="453"/>
      <c r="E1223" s="456"/>
      <c r="F1223" s="457"/>
    </row>
    <row r="1224" spans="1:6" hidden="1" x14ac:dyDescent="0.2">
      <c r="A1224" s="403"/>
      <c r="B1224" s="467" t="s">
        <v>1296</v>
      </c>
      <c r="C1224" s="462" t="s">
        <v>670</v>
      </c>
      <c r="D1224" s="405" t="s">
        <v>1350</v>
      </c>
      <c r="E1224" s="490">
        <f>+E1215+E1218+E1221</f>
        <v>0</v>
      </c>
      <c r="F1224" s="491">
        <f>+F1215+F1218+F1221</f>
        <v>0</v>
      </c>
    </row>
    <row r="1225" spans="1:6" hidden="1" x14ac:dyDescent="0.2">
      <c r="A1225" s="403"/>
      <c r="B1225" s="453"/>
      <c r="C1225" s="453"/>
      <c r="E1225" s="456"/>
      <c r="F1225" s="457"/>
    </row>
    <row r="1226" spans="1:6" hidden="1" x14ac:dyDescent="0.2">
      <c r="A1226" s="403"/>
      <c r="B1226" s="453"/>
      <c r="C1226" s="453"/>
      <c r="F1226" s="408"/>
    </row>
    <row r="1227" spans="1:6" hidden="1" x14ac:dyDescent="0.2">
      <c r="A1227" s="460">
        <v>1503</v>
      </c>
      <c r="B1227" s="455" t="s">
        <v>693</v>
      </c>
      <c r="C1227" s="462" t="s">
        <v>671</v>
      </c>
      <c r="D1227" s="405" t="s">
        <v>1349</v>
      </c>
      <c r="F1227" s="408"/>
    </row>
    <row r="1228" spans="1:6" hidden="1" x14ac:dyDescent="0.2">
      <c r="A1228" s="403"/>
      <c r="B1228" s="428" t="s">
        <v>1307</v>
      </c>
      <c r="C1228" s="453"/>
      <c r="D1228" s="409" t="s">
        <v>1306</v>
      </c>
      <c r="E1228" s="458" t="s">
        <v>1556</v>
      </c>
      <c r="F1228" s="459">
        <v>0</v>
      </c>
    </row>
    <row r="1229" spans="1:6" hidden="1" x14ac:dyDescent="0.2">
      <c r="A1229" s="403"/>
      <c r="B1229" s="453"/>
      <c r="C1229" s="453"/>
      <c r="E1229" s="456"/>
      <c r="F1229" s="457"/>
    </row>
    <row r="1230" spans="1:6" s="467" customFormat="1" hidden="1" x14ac:dyDescent="0.2">
      <c r="A1230" s="403"/>
      <c r="B1230" s="453"/>
      <c r="C1230" s="453"/>
      <c r="D1230" s="409"/>
      <c r="E1230" s="402"/>
      <c r="F1230" s="408"/>
    </row>
    <row r="1231" spans="1:6" s="467" customFormat="1" hidden="1" x14ac:dyDescent="0.2">
      <c r="A1231" s="403"/>
      <c r="B1231" s="428" t="s">
        <v>1320</v>
      </c>
      <c r="C1231" s="453"/>
      <c r="D1231" s="409" t="s">
        <v>1319</v>
      </c>
      <c r="E1231" s="458" t="s">
        <v>1556</v>
      </c>
      <c r="F1231" s="459">
        <v>0</v>
      </c>
    </row>
    <row r="1232" spans="1:6" s="467" customFormat="1" hidden="1" x14ac:dyDescent="0.2">
      <c r="A1232" s="403"/>
      <c r="B1232" s="453"/>
      <c r="C1232" s="453"/>
      <c r="D1232" s="409"/>
      <c r="E1232" s="456"/>
      <c r="F1232" s="457"/>
    </row>
    <row r="1233" spans="1:6" hidden="1" x14ac:dyDescent="0.2">
      <c r="A1233" s="403"/>
      <c r="B1233" s="453"/>
      <c r="C1233" s="453"/>
      <c r="F1233" s="408"/>
    </row>
    <row r="1234" spans="1:6" hidden="1" x14ac:dyDescent="0.2">
      <c r="A1234" s="403"/>
      <c r="B1234" s="428" t="s">
        <v>1327</v>
      </c>
      <c r="C1234" s="453"/>
      <c r="D1234" s="409" t="s">
        <v>1326</v>
      </c>
      <c r="E1234" s="458" t="s">
        <v>1556</v>
      </c>
      <c r="F1234" s="459">
        <v>0</v>
      </c>
    </row>
    <row r="1235" spans="1:6" hidden="1" x14ac:dyDescent="0.2">
      <c r="A1235" s="403"/>
      <c r="B1235" s="453"/>
      <c r="C1235" s="453"/>
      <c r="E1235" s="456"/>
      <c r="F1235" s="457"/>
    </row>
    <row r="1236" spans="1:6" s="428" customFormat="1" hidden="1" x14ac:dyDescent="0.2">
      <c r="A1236" s="403"/>
      <c r="B1236" s="453"/>
      <c r="C1236" s="453"/>
      <c r="D1236" s="409"/>
      <c r="E1236" s="456"/>
      <c r="F1236" s="457"/>
    </row>
    <row r="1237" spans="1:6" s="428" customFormat="1" hidden="1" x14ac:dyDescent="0.2">
      <c r="A1237" s="403"/>
      <c r="B1237" s="467" t="s">
        <v>1296</v>
      </c>
      <c r="C1237" s="462" t="s">
        <v>671</v>
      </c>
      <c r="D1237" s="405" t="s">
        <v>1349</v>
      </c>
      <c r="E1237" s="490">
        <f>+E1228+E1231+E1234</f>
        <v>0</v>
      </c>
      <c r="F1237" s="491">
        <f>+F1228+F1231+F1234</f>
        <v>0</v>
      </c>
    </row>
    <row r="1238" spans="1:6" s="428" customFormat="1" hidden="1" x14ac:dyDescent="0.2">
      <c r="A1238" s="403"/>
      <c r="B1238" s="467"/>
      <c r="C1238" s="462"/>
      <c r="D1238" s="405"/>
      <c r="E1238" s="456"/>
      <c r="F1238" s="457"/>
    </row>
    <row r="1239" spans="1:6" s="428" customFormat="1" hidden="1" x14ac:dyDescent="0.2">
      <c r="A1239" s="403"/>
      <c r="B1239" s="453"/>
      <c r="C1239" s="453"/>
      <c r="D1239" s="405"/>
      <c r="E1239" s="456"/>
      <c r="F1239" s="457"/>
    </row>
    <row r="1240" spans="1:6" s="428" customFormat="1" hidden="1" x14ac:dyDescent="0.2">
      <c r="A1240" s="460">
        <v>1504</v>
      </c>
      <c r="B1240" s="455" t="s">
        <v>693</v>
      </c>
      <c r="C1240" s="462" t="s">
        <v>1347</v>
      </c>
      <c r="D1240" s="547" t="s">
        <v>1578</v>
      </c>
      <c r="E1240" s="547"/>
      <c r="F1240" s="408"/>
    </row>
    <row r="1241" spans="1:6" s="428" customFormat="1" hidden="1" x14ac:dyDescent="0.2">
      <c r="A1241" s="403"/>
      <c r="B1241" s="428" t="s">
        <v>1307</v>
      </c>
      <c r="C1241" s="453"/>
      <c r="D1241" s="409" t="s">
        <v>1306</v>
      </c>
      <c r="E1241" s="458" t="s">
        <v>1556</v>
      </c>
      <c r="F1241" s="459">
        <v>0</v>
      </c>
    </row>
    <row r="1242" spans="1:6" s="428" customFormat="1" hidden="1" x14ac:dyDescent="0.2">
      <c r="A1242" s="403"/>
      <c r="B1242" s="453"/>
      <c r="C1242" s="453"/>
      <c r="D1242" s="409"/>
      <c r="E1242" s="456"/>
      <c r="F1242" s="457"/>
    </row>
    <row r="1243" spans="1:6" hidden="1" x14ac:dyDescent="0.2">
      <c r="A1243" s="403"/>
      <c r="B1243" s="453"/>
      <c r="C1243" s="453"/>
      <c r="F1243" s="408"/>
    </row>
    <row r="1244" spans="1:6" hidden="1" x14ac:dyDescent="0.2">
      <c r="A1244" s="403"/>
      <c r="B1244" s="428" t="s">
        <v>1320</v>
      </c>
      <c r="C1244" s="453"/>
      <c r="D1244" s="409" t="s">
        <v>1319</v>
      </c>
      <c r="E1244" s="458" t="s">
        <v>1556</v>
      </c>
      <c r="F1244" s="459">
        <v>0</v>
      </c>
    </row>
    <row r="1245" spans="1:6" hidden="1" x14ac:dyDescent="0.2">
      <c r="A1245" s="403"/>
      <c r="B1245" s="453"/>
      <c r="C1245" s="453"/>
      <c r="E1245" s="456"/>
      <c r="F1245" s="457"/>
    </row>
    <row r="1246" spans="1:6" s="428" customFormat="1" hidden="1" x14ac:dyDescent="0.2">
      <c r="A1246" s="403"/>
      <c r="B1246" s="453"/>
      <c r="C1246" s="453"/>
      <c r="D1246" s="409"/>
      <c r="E1246" s="402"/>
      <c r="F1246" s="408"/>
    </row>
    <row r="1247" spans="1:6" s="428" customFormat="1" hidden="1" x14ac:dyDescent="0.2">
      <c r="A1247" s="403"/>
      <c r="B1247" s="428" t="s">
        <v>1327</v>
      </c>
      <c r="C1247" s="453"/>
      <c r="D1247" s="409" t="s">
        <v>1326</v>
      </c>
      <c r="E1247" s="458" t="s">
        <v>1556</v>
      </c>
      <c r="F1247" s="459">
        <v>0</v>
      </c>
    </row>
    <row r="1248" spans="1:6" s="428" customFormat="1" hidden="1" x14ac:dyDescent="0.2">
      <c r="A1248" s="403"/>
      <c r="B1248" s="453"/>
      <c r="C1248" s="453"/>
      <c r="D1248" s="409"/>
      <c r="E1248" s="456"/>
      <c r="F1248" s="457"/>
    </row>
    <row r="1249" spans="1:6" s="428" customFormat="1" hidden="1" x14ac:dyDescent="0.2">
      <c r="A1249" s="403"/>
      <c r="B1249" s="453"/>
      <c r="C1249" s="453"/>
      <c r="D1249" s="409"/>
      <c r="E1249" s="456"/>
      <c r="F1249" s="457"/>
    </row>
    <row r="1250" spans="1:6" s="428" customFormat="1" ht="38.25" hidden="1" x14ac:dyDescent="0.2">
      <c r="A1250" s="403"/>
      <c r="B1250" s="467" t="s">
        <v>1296</v>
      </c>
      <c r="C1250" s="462" t="s">
        <v>1347</v>
      </c>
      <c r="D1250" s="405" t="s">
        <v>1579</v>
      </c>
      <c r="E1250" s="490">
        <f>+E1241+E1244+E1247</f>
        <v>0</v>
      </c>
      <c r="F1250" s="491">
        <f>+F1241+F1244+F1247</f>
        <v>0</v>
      </c>
    </row>
    <row r="1251" spans="1:6" s="428" customFormat="1" hidden="1" x14ac:dyDescent="0.2">
      <c r="A1251" s="403"/>
      <c r="B1251" s="467"/>
      <c r="C1251" s="462"/>
      <c r="D1251" s="405"/>
      <c r="E1251" s="456"/>
      <c r="F1251" s="457"/>
    </row>
    <row r="1252" spans="1:6" s="428" customFormat="1" hidden="1" x14ac:dyDescent="0.2">
      <c r="A1252" s="403"/>
      <c r="B1252" s="453"/>
      <c r="C1252" s="453"/>
      <c r="D1252" s="405"/>
      <c r="E1252" s="456"/>
      <c r="F1252" s="457"/>
    </row>
    <row r="1253" spans="1:6" s="428" customFormat="1" hidden="1" x14ac:dyDescent="0.2">
      <c r="A1253" s="545"/>
      <c r="B1253" s="546"/>
      <c r="C1253" s="472"/>
      <c r="D1253" s="473"/>
      <c r="E1253" s="489"/>
      <c r="F1253" s="433"/>
    </row>
    <row r="1254" spans="1:6" s="428" customFormat="1" hidden="1" x14ac:dyDescent="0.2">
      <c r="A1254" s="541" t="s">
        <v>1345</v>
      </c>
      <c r="B1254" s="542"/>
      <c r="C1254" s="542"/>
      <c r="D1254" s="476" t="s">
        <v>1344</v>
      </c>
      <c r="E1254" s="461">
        <f>+E1211+E1224+E1237+E1250</f>
        <v>0</v>
      </c>
      <c r="F1254" s="415">
        <f>+F1211+F1224+F1237+F1250</f>
        <v>0</v>
      </c>
    </row>
    <row r="1255" spans="1:6" s="428" customFormat="1" hidden="1" x14ac:dyDescent="0.2">
      <c r="A1255" s="481"/>
      <c r="B1255" s="482"/>
      <c r="C1255" s="482"/>
      <c r="D1255" s="476"/>
      <c r="E1255" s="477"/>
      <c r="F1255" s="478"/>
    </row>
    <row r="1256" spans="1:6" hidden="1" x14ac:dyDescent="0.2">
      <c r="A1256" s="424"/>
      <c r="B1256" s="469"/>
      <c r="C1256" s="469"/>
      <c r="D1256" s="425"/>
      <c r="E1256" s="465"/>
      <c r="F1256" s="417"/>
    </row>
    <row r="1257" spans="1:6" ht="13.5" hidden="1" thickBot="1" x14ac:dyDescent="0.25">
      <c r="A1257" s="543" t="s">
        <v>1300</v>
      </c>
      <c r="B1257" s="544"/>
      <c r="C1257" s="497" t="s">
        <v>1017</v>
      </c>
      <c r="D1257" s="483" t="s">
        <v>1339</v>
      </c>
      <c r="E1257" s="480"/>
      <c r="F1257" s="423"/>
    </row>
    <row r="1258" spans="1:6" hidden="1" x14ac:dyDescent="0.2">
      <c r="A1258" s="502"/>
      <c r="B1258" s="455"/>
      <c r="C1258" s="453"/>
      <c r="D1258" s="405"/>
      <c r="E1258" s="461"/>
      <c r="F1258" s="415"/>
    </row>
    <row r="1259" spans="1:6" s="428" customFormat="1" hidden="1" x14ac:dyDescent="0.2">
      <c r="A1259" s="460">
        <v>1601</v>
      </c>
      <c r="B1259" s="455" t="s">
        <v>693</v>
      </c>
      <c r="C1259" s="462" t="s">
        <v>665</v>
      </c>
      <c r="D1259" s="405" t="s">
        <v>1343</v>
      </c>
      <c r="E1259" s="402"/>
      <c r="F1259" s="408"/>
    </row>
    <row r="1260" spans="1:6" s="428" customFormat="1" hidden="1" x14ac:dyDescent="0.2">
      <c r="A1260" s="403"/>
      <c r="B1260" s="428" t="s">
        <v>1307</v>
      </c>
      <c r="C1260" s="453"/>
      <c r="D1260" s="409" t="s">
        <v>1306</v>
      </c>
      <c r="E1260" s="458" t="s">
        <v>1556</v>
      </c>
      <c r="F1260" s="459">
        <v>0</v>
      </c>
    </row>
    <row r="1261" spans="1:6" s="428" customFormat="1" hidden="1" x14ac:dyDescent="0.2">
      <c r="A1261" s="403"/>
      <c r="B1261" s="453"/>
      <c r="C1261" s="453"/>
      <c r="D1261" s="409"/>
      <c r="E1261" s="456"/>
      <c r="F1261" s="457"/>
    </row>
    <row r="1262" spans="1:6" s="428" customFormat="1" hidden="1" x14ac:dyDescent="0.2">
      <c r="A1262" s="403"/>
      <c r="B1262" s="453"/>
      <c r="C1262" s="453"/>
      <c r="D1262" s="409"/>
      <c r="E1262" s="402"/>
      <c r="F1262" s="408"/>
    </row>
    <row r="1263" spans="1:6" s="428" customFormat="1" hidden="1" x14ac:dyDescent="0.2">
      <c r="A1263" s="403"/>
      <c r="B1263" s="428" t="s">
        <v>1320</v>
      </c>
      <c r="C1263" s="453"/>
      <c r="D1263" s="409" t="s">
        <v>1319</v>
      </c>
      <c r="E1263" s="458" t="s">
        <v>1556</v>
      </c>
      <c r="F1263" s="459">
        <v>0</v>
      </c>
    </row>
    <row r="1264" spans="1:6" s="428" customFormat="1" hidden="1" x14ac:dyDescent="0.2">
      <c r="A1264" s="403"/>
      <c r="B1264" s="453"/>
      <c r="C1264" s="453"/>
      <c r="D1264" s="409"/>
      <c r="E1264" s="456"/>
      <c r="F1264" s="457"/>
    </row>
    <row r="1265" spans="1:6" s="428" customFormat="1" hidden="1" x14ac:dyDescent="0.2">
      <c r="A1265" s="403"/>
      <c r="B1265" s="453"/>
      <c r="C1265" s="453"/>
      <c r="D1265" s="409"/>
      <c r="E1265" s="402"/>
      <c r="F1265" s="408"/>
    </row>
    <row r="1266" spans="1:6" s="428" customFormat="1" hidden="1" x14ac:dyDescent="0.2">
      <c r="A1266" s="403"/>
      <c r="B1266" s="428" t="s">
        <v>1327</v>
      </c>
      <c r="C1266" s="453"/>
      <c r="D1266" s="409" t="s">
        <v>1326</v>
      </c>
      <c r="E1266" s="458" t="s">
        <v>1556</v>
      </c>
      <c r="F1266" s="459">
        <v>0</v>
      </c>
    </row>
    <row r="1267" spans="1:6" s="428" customFormat="1" hidden="1" x14ac:dyDescent="0.2">
      <c r="A1267" s="403"/>
      <c r="B1267" s="453"/>
      <c r="C1267" s="453"/>
      <c r="D1267" s="409"/>
      <c r="E1267" s="456"/>
      <c r="F1267" s="457"/>
    </row>
    <row r="1268" spans="1:6" s="428" customFormat="1" hidden="1" x14ac:dyDescent="0.2">
      <c r="A1268" s="403"/>
      <c r="B1268" s="453"/>
      <c r="C1268" s="453"/>
      <c r="D1268" s="409"/>
      <c r="E1268" s="456"/>
      <c r="F1268" s="457"/>
    </row>
    <row r="1269" spans="1:6" hidden="1" x14ac:dyDescent="0.2">
      <c r="A1269" s="403"/>
      <c r="B1269" s="467" t="s">
        <v>1296</v>
      </c>
      <c r="C1269" s="462" t="s">
        <v>665</v>
      </c>
      <c r="D1269" s="405" t="s">
        <v>1343</v>
      </c>
      <c r="E1269" s="490">
        <f>+E1260+E1263+E1266</f>
        <v>0</v>
      </c>
      <c r="F1269" s="491">
        <f>+F1260+F1263+F1266</f>
        <v>0</v>
      </c>
    </row>
    <row r="1270" spans="1:6" hidden="1" x14ac:dyDescent="0.2">
      <c r="A1270" s="403"/>
      <c r="B1270" s="453"/>
      <c r="C1270" s="453"/>
      <c r="E1270" s="456"/>
      <c r="F1270" s="457"/>
    </row>
    <row r="1271" spans="1:6" hidden="1" x14ac:dyDescent="0.2">
      <c r="A1271" s="403"/>
      <c r="B1271" s="453"/>
      <c r="C1271" s="453"/>
      <c r="F1271" s="408"/>
    </row>
    <row r="1272" spans="1:6" s="428" customFormat="1" hidden="1" x14ac:dyDescent="0.2">
      <c r="A1272" s="460">
        <v>1602</v>
      </c>
      <c r="B1272" s="455" t="s">
        <v>693</v>
      </c>
      <c r="C1272" s="462" t="s">
        <v>670</v>
      </c>
      <c r="D1272" s="405" t="s">
        <v>1342</v>
      </c>
      <c r="E1272" s="402"/>
      <c r="F1272" s="408"/>
    </row>
    <row r="1273" spans="1:6" s="428" customFormat="1" hidden="1" x14ac:dyDescent="0.2">
      <c r="A1273" s="403"/>
      <c r="B1273" s="428" t="s">
        <v>1307</v>
      </c>
      <c r="C1273" s="453"/>
      <c r="D1273" s="409" t="s">
        <v>1306</v>
      </c>
      <c r="E1273" s="458" t="s">
        <v>1556</v>
      </c>
      <c r="F1273" s="459">
        <v>0</v>
      </c>
    </row>
    <row r="1274" spans="1:6" s="428" customFormat="1" hidden="1" x14ac:dyDescent="0.2">
      <c r="A1274" s="403"/>
      <c r="B1274" s="453"/>
      <c r="C1274" s="453"/>
      <c r="D1274" s="409"/>
      <c r="E1274" s="456"/>
      <c r="F1274" s="457"/>
    </row>
    <row r="1275" spans="1:6" hidden="1" x14ac:dyDescent="0.2">
      <c r="A1275" s="403"/>
      <c r="B1275" s="453"/>
      <c r="C1275" s="453"/>
      <c r="F1275" s="408"/>
    </row>
    <row r="1276" spans="1:6" hidden="1" x14ac:dyDescent="0.2">
      <c r="A1276" s="403"/>
      <c r="B1276" s="428" t="s">
        <v>1320</v>
      </c>
      <c r="C1276" s="453"/>
      <c r="D1276" s="409" t="s">
        <v>1319</v>
      </c>
      <c r="E1276" s="458" t="s">
        <v>1556</v>
      </c>
      <c r="F1276" s="459">
        <v>0</v>
      </c>
    </row>
    <row r="1277" spans="1:6" hidden="1" x14ac:dyDescent="0.2">
      <c r="A1277" s="403"/>
      <c r="B1277" s="453"/>
      <c r="C1277" s="453"/>
      <c r="E1277" s="456"/>
      <c r="F1277" s="457"/>
    </row>
    <row r="1278" spans="1:6" hidden="1" x14ac:dyDescent="0.2">
      <c r="A1278" s="424"/>
      <c r="B1278" s="469"/>
      <c r="C1278" s="469"/>
      <c r="D1278" s="412"/>
      <c r="E1278" s="486"/>
      <c r="F1278" s="413"/>
    </row>
    <row r="1279" spans="1:6" hidden="1" x14ac:dyDescent="0.2">
      <c r="A1279" s="403"/>
      <c r="B1279" s="428" t="s">
        <v>1327</v>
      </c>
      <c r="C1279" s="453"/>
      <c r="D1279" s="409" t="s">
        <v>1326</v>
      </c>
      <c r="E1279" s="458" t="s">
        <v>1556</v>
      </c>
      <c r="F1279" s="459">
        <v>0</v>
      </c>
    </row>
    <row r="1280" spans="1:6" hidden="1" x14ac:dyDescent="0.2">
      <c r="A1280" s="403"/>
      <c r="B1280" s="453"/>
      <c r="C1280" s="453"/>
      <c r="E1280" s="456"/>
      <c r="F1280" s="457"/>
    </row>
    <row r="1281" spans="1:6" hidden="1" x14ac:dyDescent="0.2">
      <c r="A1281" s="403"/>
      <c r="B1281" s="453"/>
      <c r="C1281" s="453"/>
      <c r="E1281" s="456"/>
      <c r="F1281" s="457"/>
    </row>
    <row r="1282" spans="1:6" hidden="1" x14ac:dyDescent="0.2">
      <c r="A1282" s="403"/>
      <c r="B1282" s="467" t="s">
        <v>1296</v>
      </c>
      <c r="C1282" s="462" t="s">
        <v>670</v>
      </c>
      <c r="D1282" s="405" t="s">
        <v>1342</v>
      </c>
      <c r="E1282" s="490">
        <f>+E1273+E1276+E1279</f>
        <v>0</v>
      </c>
      <c r="F1282" s="491">
        <f>+F1273+F1276+F1279</f>
        <v>0</v>
      </c>
    </row>
    <row r="1283" spans="1:6" hidden="1" x14ac:dyDescent="0.2">
      <c r="A1283" s="403"/>
      <c r="B1283" s="467"/>
      <c r="C1283" s="462"/>
      <c r="D1283" s="405"/>
      <c r="E1283" s="456"/>
      <c r="F1283" s="457"/>
    </row>
    <row r="1284" spans="1:6" hidden="1" x14ac:dyDescent="0.2">
      <c r="A1284" s="403"/>
      <c r="B1284" s="453"/>
      <c r="C1284" s="453"/>
      <c r="E1284" s="456"/>
      <c r="F1284" s="457"/>
    </row>
    <row r="1285" spans="1:6" hidden="1" x14ac:dyDescent="0.2">
      <c r="A1285" s="460">
        <v>1603</v>
      </c>
      <c r="B1285" s="455" t="s">
        <v>693</v>
      </c>
      <c r="C1285" s="462" t="s">
        <v>671</v>
      </c>
      <c r="D1285" s="547" t="s">
        <v>1580</v>
      </c>
      <c r="E1285" s="547"/>
      <c r="F1285" s="457"/>
    </row>
    <row r="1286" spans="1:6" hidden="1" x14ac:dyDescent="0.2">
      <c r="A1286" s="403"/>
      <c r="B1286" s="428" t="s">
        <v>1307</v>
      </c>
      <c r="C1286" s="453"/>
      <c r="D1286" s="409" t="s">
        <v>1306</v>
      </c>
      <c r="E1286" s="458" t="s">
        <v>1556</v>
      </c>
      <c r="F1286" s="459">
        <v>0</v>
      </c>
    </row>
    <row r="1287" spans="1:6" hidden="1" x14ac:dyDescent="0.2">
      <c r="A1287" s="403"/>
      <c r="B1287" s="453"/>
      <c r="C1287" s="453"/>
      <c r="E1287" s="456"/>
      <c r="F1287" s="457"/>
    </row>
    <row r="1288" spans="1:6" hidden="1" x14ac:dyDescent="0.2">
      <c r="A1288" s="403"/>
      <c r="B1288" s="453"/>
      <c r="C1288" s="453"/>
      <c r="F1288" s="408"/>
    </row>
    <row r="1289" spans="1:6" hidden="1" x14ac:dyDescent="0.2">
      <c r="A1289" s="403"/>
      <c r="B1289" s="428" t="s">
        <v>1320</v>
      </c>
      <c r="C1289" s="453"/>
      <c r="D1289" s="409" t="s">
        <v>1319</v>
      </c>
      <c r="E1289" s="458" t="s">
        <v>1556</v>
      </c>
      <c r="F1289" s="459">
        <v>0</v>
      </c>
    </row>
    <row r="1290" spans="1:6" hidden="1" x14ac:dyDescent="0.2">
      <c r="A1290" s="403"/>
      <c r="B1290" s="453"/>
      <c r="C1290" s="453"/>
      <c r="E1290" s="456"/>
      <c r="F1290" s="457"/>
    </row>
    <row r="1291" spans="1:6" hidden="1" x14ac:dyDescent="0.2">
      <c r="A1291" s="424"/>
      <c r="B1291" s="469"/>
      <c r="C1291" s="469"/>
      <c r="D1291" s="412"/>
      <c r="E1291" s="486"/>
      <c r="F1291" s="413"/>
    </row>
    <row r="1292" spans="1:6" hidden="1" x14ac:dyDescent="0.2">
      <c r="A1292" s="403"/>
      <c r="B1292" s="428" t="s">
        <v>1327</v>
      </c>
      <c r="C1292" s="453"/>
      <c r="D1292" s="409" t="s">
        <v>1326</v>
      </c>
      <c r="E1292" s="458" t="s">
        <v>1556</v>
      </c>
      <c r="F1292" s="459">
        <v>0</v>
      </c>
    </row>
    <row r="1293" spans="1:6" hidden="1" x14ac:dyDescent="0.2">
      <c r="A1293" s="403"/>
      <c r="B1293" s="453"/>
      <c r="C1293" s="453"/>
      <c r="E1293" s="456"/>
      <c r="F1293" s="457"/>
    </row>
    <row r="1294" spans="1:6" hidden="1" x14ac:dyDescent="0.2">
      <c r="A1294" s="403"/>
      <c r="B1294" s="453"/>
      <c r="C1294" s="453"/>
      <c r="E1294" s="456"/>
      <c r="F1294" s="457"/>
    </row>
    <row r="1295" spans="1:6" ht="38.25" hidden="1" x14ac:dyDescent="0.2">
      <c r="A1295" s="403"/>
      <c r="B1295" s="467" t="s">
        <v>1296</v>
      </c>
      <c r="C1295" s="462" t="s">
        <v>671</v>
      </c>
      <c r="D1295" s="405" t="s">
        <v>1580</v>
      </c>
      <c r="E1295" s="490">
        <f>+E1286+E1289+E1292</f>
        <v>0</v>
      </c>
      <c r="F1295" s="491">
        <f>+F1286+F1289+F1292</f>
        <v>0</v>
      </c>
    </row>
    <row r="1296" spans="1:6" hidden="1" x14ac:dyDescent="0.2">
      <c r="A1296" s="403"/>
      <c r="B1296" s="467"/>
      <c r="C1296" s="462"/>
      <c r="D1296" s="405"/>
      <c r="E1296" s="456"/>
      <c r="F1296" s="457"/>
    </row>
    <row r="1297" spans="1:6" hidden="1" x14ac:dyDescent="0.2">
      <c r="A1297" s="403"/>
      <c r="B1297" s="453"/>
      <c r="C1297" s="453"/>
      <c r="E1297" s="456"/>
      <c r="F1297" s="457"/>
    </row>
    <row r="1298" spans="1:6" hidden="1" x14ac:dyDescent="0.2">
      <c r="A1298" s="545"/>
      <c r="B1298" s="546"/>
      <c r="C1298" s="472"/>
      <c r="D1298" s="473"/>
      <c r="E1298" s="489"/>
      <c r="F1298" s="433"/>
    </row>
    <row r="1299" spans="1:6" hidden="1" x14ac:dyDescent="0.2">
      <c r="A1299" s="541" t="s">
        <v>1340</v>
      </c>
      <c r="B1299" s="542"/>
      <c r="C1299" s="542"/>
      <c r="D1299" s="476" t="s">
        <v>1339</v>
      </c>
      <c r="E1299" s="461">
        <f>+E1269+E1282+E1295</f>
        <v>0</v>
      </c>
      <c r="F1299" s="415">
        <f>+F1269+F1282+F1295</f>
        <v>0</v>
      </c>
    </row>
    <row r="1300" spans="1:6" hidden="1" x14ac:dyDescent="0.2">
      <c r="A1300" s="407"/>
      <c r="B1300" s="462"/>
      <c r="C1300" s="453"/>
      <c r="D1300" s="476"/>
      <c r="E1300" s="477"/>
      <c r="F1300" s="478"/>
    </row>
    <row r="1301" spans="1:6" hidden="1" x14ac:dyDescent="0.2">
      <c r="A1301" s="424"/>
      <c r="B1301" s="469"/>
      <c r="C1301" s="469"/>
      <c r="D1301" s="425"/>
      <c r="E1301" s="465"/>
      <c r="F1301" s="417"/>
    </row>
    <row r="1302" spans="1:6" hidden="1" x14ac:dyDescent="0.2">
      <c r="A1302" s="403"/>
      <c r="B1302" s="453"/>
      <c r="C1302" s="453"/>
      <c r="D1302" s="405"/>
      <c r="E1302" s="461"/>
      <c r="F1302" s="415"/>
    </row>
    <row r="1303" spans="1:6" ht="13.5" hidden="1" thickBot="1" x14ac:dyDescent="0.25">
      <c r="A1303" s="543" t="s">
        <v>1300</v>
      </c>
      <c r="B1303" s="544"/>
      <c r="C1303" s="497" t="s">
        <v>1020</v>
      </c>
      <c r="D1303" s="483" t="s">
        <v>1334</v>
      </c>
      <c r="E1303" s="480"/>
      <c r="F1303" s="423"/>
    </row>
    <row r="1304" spans="1:6" hidden="1" x14ac:dyDescent="0.2">
      <c r="A1304" s="403"/>
      <c r="B1304" s="453"/>
      <c r="C1304" s="453"/>
      <c r="D1304" s="405"/>
      <c r="E1304" s="461"/>
      <c r="F1304" s="415"/>
    </row>
    <row r="1305" spans="1:6" hidden="1" x14ac:dyDescent="0.2">
      <c r="A1305" s="403"/>
      <c r="B1305" s="453"/>
      <c r="C1305" s="453"/>
      <c r="F1305" s="408"/>
    </row>
    <row r="1306" spans="1:6" hidden="1" x14ac:dyDescent="0.2">
      <c r="A1306" s="460">
        <v>1701</v>
      </c>
      <c r="B1306" s="455" t="s">
        <v>693</v>
      </c>
      <c r="C1306" s="462" t="s">
        <v>1338</v>
      </c>
      <c r="D1306" s="405" t="s">
        <v>1337</v>
      </c>
      <c r="F1306" s="408"/>
    </row>
    <row r="1307" spans="1:6" hidden="1" x14ac:dyDescent="0.2">
      <c r="A1307" s="403"/>
      <c r="B1307" s="428" t="s">
        <v>1307</v>
      </c>
      <c r="C1307" s="453"/>
      <c r="D1307" s="409" t="s">
        <v>1306</v>
      </c>
      <c r="E1307" s="458" t="s">
        <v>1556</v>
      </c>
      <c r="F1307" s="459">
        <v>0</v>
      </c>
    </row>
    <row r="1308" spans="1:6" hidden="1" x14ac:dyDescent="0.2">
      <c r="A1308" s="403"/>
      <c r="B1308" s="453"/>
      <c r="C1308" s="453"/>
      <c r="E1308" s="456"/>
      <c r="F1308" s="457"/>
    </row>
    <row r="1309" spans="1:6" hidden="1" x14ac:dyDescent="0.2">
      <c r="A1309" s="403"/>
      <c r="B1309" s="453"/>
      <c r="C1309" s="453"/>
      <c r="F1309" s="408"/>
    </row>
    <row r="1310" spans="1:6" hidden="1" x14ac:dyDescent="0.2">
      <c r="A1310" s="403"/>
      <c r="B1310" s="428" t="s">
        <v>1320</v>
      </c>
      <c r="C1310" s="453"/>
      <c r="D1310" s="409" t="s">
        <v>1319</v>
      </c>
      <c r="E1310" s="458" t="s">
        <v>1556</v>
      </c>
      <c r="F1310" s="459">
        <v>0</v>
      </c>
    </row>
    <row r="1311" spans="1:6" hidden="1" x14ac:dyDescent="0.2">
      <c r="A1311" s="403"/>
      <c r="B1311" s="453"/>
      <c r="C1311" s="453"/>
      <c r="E1311" s="456"/>
      <c r="F1311" s="457"/>
    </row>
    <row r="1312" spans="1:6" hidden="1" x14ac:dyDescent="0.2">
      <c r="A1312" s="403"/>
      <c r="B1312" s="453"/>
      <c r="C1312" s="453"/>
      <c r="F1312" s="408"/>
    </row>
    <row r="1313" spans="1:6" hidden="1" x14ac:dyDescent="0.2">
      <c r="A1313" s="403"/>
      <c r="B1313" s="428" t="s">
        <v>1327</v>
      </c>
      <c r="C1313" s="453"/>
      <c r="D1313" s="409" t="s">
        <v>1326</v>
      </c>
      <c r="E1313" s="458" t="s">
        <v>1556</v>
      </c>
      <c r="F1313" s="459">
        <v>0</v>
      </c>
    </row>
    <row r="1314" spans="1:6" hidden="1" x14ac:dyDescent="0.2">
      <c r="A1314" s="403"/>
      <c r="B1314" s="453"/>
      <c r="C1314" s="453"/>
      <c r="E1314" s="456"/>
      <c r="F1314" s="457"/>
    </row>
    <row r="1315" spans="1:6" hidden="1" x14ac:dyDescent="0.2">
      <c r="A1315" s="403"/>
      <c r="B1315" s="453"/>
      <c r="C1315" s="453"/>
      <c r="E1315" s="456"/>
      <c r="F1315" s="457"/>
    </row>
    <row r="1316" spans="1:6" s="467" customFormat="1" hidden="1" x14ac:dyDescent="0.2">
      <c r="A1316" s="403"/>
      <c r="B1316" s="467" t="s">
        <v>1296</v>
      </c>
      <c r="C1316" s="462" t="s">
        <v>1338</v>
      </c>
      <c r="D1316" s="405" t="s">
        <v>1337</v>
      </c>
      <c r="E1316" s="490">
        <f>+E1307+E1310+E1313</f>
        <v>0</v>
      </c>
      <c r="F1316" s="491">
        <f>+F1307+F1310+F1313</f>
        <v>0</v>
      </c>
    </row>
    <row r="1317" spans="1:6" s="467" customFormat="1" hidden="1" x14ac:dyDescent="0.2">
      <c r="A1317" s="403"/>
      <c r="C1317" s="462"/>
      <c r="D1317" s="405"/>
      <c r="E1317" s="456"/>
      <c r="F1317" s="457"/>
    </row>
    <row r="1318" spans="1:6" s="467" customFormat="1" hidden="1" x14ac:dyDescent="0.2">
      <c r="A1318" s="403"/>
      <c r="B1318" s="453"/>
      <c r="C1318" s="453"/>
      <c r="D1318" s="409"/>
      <c r="E1318" s="402"/>
      <c r="F1318" s="408"/>
    </row>
    <row r="1319" spans="1:6" s="467" customFormat="1" hidden="1" x14ac:dyDescent="0.2">
      <c r="A1319" s="460">
        <v>1702</v>
      </c>
      <c r="B1319" s="455" t="s">
        <v>693</v>
      </c>
      <c r="C1319" s="462" t="s">
        <v>670</v>
      </c>
      <c r="D1319" s="547" t="s">
        <v>1581</v>
      </c>
      <c r="E1319" s="547"/>
      <c r="F1319" s="478"/>
    </row>
    <row r="1320" spans="1:6" hidden="1" x14ac:dyDescent="0.2">
      <c r="A1320" s="403"/>
      <c r="B1320" s="428" t="s">
        <v>1307</v>
      </c>
      <c r="C1320" s="453"/>
      <c r="D1320" s="409" t="s">
        <v>1306</v>
      </c>
      <c r="E1320" s="458" t="s">
        <v>1556</v>
      </c>
      <c r="F1320" s="459">
        <v>0</v>
      </c>
    </row>
    <row r="1321" spans="1:6" hidden="1" x14ac:dyDescent="0.2">
      <c r="A1321" s="403"/>
      <c r="B1321" s="453"/>
      <c r="C1321" s="453"/>
      <c r="E1321" s="456"/>
      <c r="F1321" s="457"/>
    </row>
    <row r="1322" spans="1:6" hidden="1" x14ac:dyDescent="0.2">
      <c r="A1322" s="403"/>
      <c r="B1322" s="453"/>
      <c r="C1322" s="453"/>
      <c r="F1322" s="408"/>
    </row>
    <row r="1323" spans="1:6" hidden="1" x14ac:dyDescent="0.2">
      <c r="A1323" s="403"/>
      <c r="B1323" s="428" t="s">
        <v>1320</v>
      </c>
      <c r="C1323" s="453"/>
      <c r="D1323" s="409" t="s">
        <v>1319</v>
      </c>
      <c r="E1323" s="458" t="s">
        <v>1556</v>
      </c>
      <c r="F1323" s="459">
        <v>0</v>
      </c>
    </row>
    <row r="1324" spans="1:6" hidden="1" x14ac:dyDescent="0.2">
      <c r="A1324" s="403"/>
      <c r="B1324" s="453"/>
      <c r="C1324" s="453"/>
      <c r="E1324" s="456"/>
      <c r="F1324" s="457"/>
    </row>
    <row r="1325" spans="1:6" hidden="1" x14ac:dyDescent="0.2">
      <c r="A1325" s="403"/>
      <c r="B1325" s="453"/>
      <c r="C1325" s="453"/>
      <c r="F1325" s="408"/>
    </row>
    <row r="1326" spans="1:6" hidden="1" x14ac:dyDescent="0.2">
      <c r="A1326" s="403"/>
      <c r="B1326" s="428" t="s">
        <v>1327</v>
      </c>
      <c r="C1326" s="453"/>
      <c r="D1326" s="409" t="s">
        <v>1326</v>
      </c>
      <c r="E1326" s="458" t="s">
        <v>1556</v>
      </c>
      <c r="F1326" s="459">
        <v>0</v>
      </c>
    </row>
    <row r="1327" spans="1:6" hidden="1" x14ac:dyDescent="0.2">
      <c r="A1327" s="403"/>
      <c r="B1327" s="453"/>
      <c r="C1327" s="453"/>
      <c r="E1327" s="456"/>
      <c r="F1327" s="457"/>
    </row>
    <row r="1328" spans="1:6" hidden="1" x14ac:dyDescent="0.2">
      <c r="A1328" s="403"/>
      <c r="B1328" s="453"/>
      <c r="C1328" s="453"/>
      <c r="E1328" s="456"/>
      <c r="F1328" s="457"/>
    </row>
    <row r="1329" spans="1:6" ht="38.25" hidden="1" x14ac:dyDescent="0.2">
      <c r="A1329" s="403"/>
      <c r="B1329" s="467" t="s">
        <v>1296</v>
      </c>
      <c r="C1329" s="462" t="s">
        <v>670</v>
      </c>
      <c r="D1329" s="405" t="s">
        <v>1581</v>
      </c>
      <c r="E1329" s="490">
        <f>+E1320+E1323+E1326</f>
        <v>0</v>
      </c>
      <c r="F1329" s="491">
        <f>+F1320+F1323+F1326</f>
        <v>0</v>
      </c>
    </row>
    <row r="1330" spans="1:6" hidden="1" x14ac:dyDescent="0.2">
      <c r="A1330" s="403"/>
      <c r="B1330" s="467"/>
      <c r="C1330" s="462"/>
      <c r="D1330" s="405"/>
      <c r="E1330" s="456"/>
      <c r="F1330" s="457"/>
    </row>
    <row r="1331" spans="1:6" hidden="1" x14ac:dyDescent="0.2">
      <c r="A1331" s="403"/>
      <c r="B1331" s="453"/>
      <c r="C1331" s="453"/>
      <c r="E1331" s="456"/>
      <c r="F1331" s="457"/>
    </row>
    <row r="1332" spans="1:6" hidden="1" x14ac:dyDescent="0.2">
      <c r="A1332" s="545"/>
      <c r="B1332" s="546"/>
      <c r="C1332" s="472"/>
      <c r="D1332" s="473"/>
      <c r="E1332" s="489"/>
      <c r="F1332" s="433"/>
    </row>
    <row r="1333" spans="1:6" hidden="1" x14ac:dyDescent="0.2">
      <c r="A1333" s="541" t="s">
        <v>1335</v>
      </c>
      <c r="B1333" s="542"/>
      <c r="C1333" s="542"/>
      <c r="D1333" s="476" t="s">
        <v>1334</v>
      </c>
      <c r="E1333" s="461">
        <f>+E1329+E1316</f>
        <v>0</v>
      </c>
      <c r="F1333" s="415">
        <f>+F1329+F1316</f>
        <v>0</v>
      </c>
    </row>
    <row r="1334" spans="1:6" hidden="1" x14ac:dyDescent="0.2">
      <c r="A1334" s="407"/>
      <c r="B1334" s="462"/>
      <c r="C1334" s="453"/>
      <c r="D1334" s="405"/>
      <c r="E1334" s="477"/>
      <c r="F1334" s="478"/>
    </row>
    <row r="1335" spans="1:6" hidden="1" x14ac:dyDescent="0.2">
      <c r="A1335" s="424"/>
      <c r="B1335" s="469"/>
      <c r="C1335" s="469"/>
      <c r="D1335" s="425"/>
      <c r="E1335" s="465"/>
      <c r="F1335" s="417"/>
    </row>
    <row r="1336" spans="1:6" hidden="1" x14ac:dyDescent="0.2">
      <c r="A1336" s="403"/>
      <c r="B1336" s="453"/>
      <c r="C1336" s="453"/>
      <c r="F1336" s="408"/>
    </row>
    <row r="1337" spans="1:6" ht="13.5" hidden="1" thickBot="1" x14ac:dyDescent="0.25">
      <c r="A1337" s="543" t="s">
        <v>1300</v>
      </c>
      <c r="B1337" s="544"/>
      <c r="C1337" s="497" t="s">
        <v>666</v>
      </c>
      <c r="D1337" s="483" t="s">
        <v>1330</v>
      </c>
      <c r="E1337" s="480"/>
      <c r="F1337" s="423"/>
    </row>
    <row r="1338" spans="1:6" hidden="1" x14ac:dyDescent="0.2">
      <c r="A1338" s="403"/>
      <c r="B1338" s="453"/>
      <c r="C1338" s="453"/>
      <c r="D1338" s="405"/>
      <c r="E1338" s="461"/>
      <c r="F1338" s="415"/>
    </row>
    <row r="1339" spans="1:6" hidden="1" x14ac:dyDescent="0.2">
      <c r="A1339" s="460">
        <v>1801</v>
      </c>
      <c r="B1339" s="455" t="s">
        <v>693</v>
      </c>
      <c r="C1339" s="462" t="s">
        <v>665</v>
      </c>
      <c r="D1339" s="405" t="s">
        <v>1333</v>
      </c>
      <c r="F1339" s="408"/>
    </row>
    <row r="1340" spans="1:6" hidden="1" x14ac:dyDescent="0.2">
      <c r="A1340" s="403"/>
      <c r="B1340" s="428" t="s">
        <v>1307</v>
      </c>
      <c r="C1340" s="453"/>
      <c r="D1340" s="409" t="s">
        <v>1306</v>
      </c>
      <c r="E1340" s="458" t="s">
        <v>1556</v>
      </c>
      <c r="F1340" s="459">
        <v>0</v>
      </c>
    </row>
    <row r="1341" spans="1:6" hidden="1" x14ac:dyDescent="0.2">
      <c r="A1341" s="403"/>
      <c r="B1341" s="453"/>
      <c r="C1341" s="453"/>
      <c r="E1341" s="456"/>
      <c r="F1341" s="457"/>
    </row>
    <row r="1342" spans="1:6" hidden="1" x14ac:dyDescent="0.2">
      <c r="A1342" s="403"/>
      <c r="B1342" s="453"/>
      <c r="C1342" s="453"/>
      <c r="F1342" s="408"/>
    </row>
    <row r="1343" spans="1:6" hidden="1" x14ac:dyDescent="0.2">
      <c r="A1343" s="403"/>
      <c r="B1343" s="428" t="s">
        <v>1320</v>
      </c>
      <c r="C1343" s="453"/>
      <c r="D1343" s="409" t="s">
        <v>1319</v>
      </c>
      <c r="E1343" s="458" t="s">
        <v>1556</v>
      </c>
      <c r="F1343" s="459">
        <v>0</v>
      </c>
    </row>
    <row r="1344" spans="1:6" hidden="1" x14ac:dyDescent="0.2">
      <c r="A1344" s="403"/>
      <c r="B1344" s="453"/>
      <c r="C1344" s="453"/>
      <c r="E1344" s="456"/>
      <c r="F1344" s="457"/>
    </row>
    <row r="1345" spans="1:6" hidden="1" x14ac:dyDescent="0.2">
      <c r="A1345" s="403"/>
      <c r="B1345" s="453"/>
      <c r="C1345" s="453"/>
      <c r="F1345" s="408"/>
    </row>
    <row r="1346" spans="1:6" hidden="1" x14ac:dyDescent="0.2">
      <c r="A1346" s="403"/>
      <c r="B1346" s="428" t="s">
        <v>1327</v>
      </c>
      <c r="C1346" s="453"/>
      <c r="D1346" s="409" t="s">
        <v>1326</v>
      </c>
      <c r="E1346" s="458" t="s">
        <v>1556</v>
      </c>
      <c r="F1346" s="459">
        <v>0</v>
      </c>
    </row>
    <row r="1347" spans="1:6" hidden="1" x14ac:dyDescent="0.2">
      <c r="A1347" s="403"/>
      <c r="B1347" s="453"/>
      <c r="C1347" s="453"/>
      <c r="E1347" s="456"/>
      <c r="F1347" s="457"/>
    </row>
    <row r="1348" spans="1:6" hidden="1" x14ac:dyDescent="0.2">
      <c r="A1348" s="403"/>
      <c r="B1348" s="453"/>
      <c r="C1348" s="453"/>
      <c r="F1348" s="408"/>
    </row>
    <row r="1349" spans="1:6" hidden="1" x14ac:dyDescent="0.2">
      <c r="A1349" s="403"/>
      <c r="B1349" s="467" t="s">
        <v>1296</v>
      </c>
      <c r="C1349" s="462" t="s">
        <v>665</v>
      </c>
      <c r="D1349" s="405" t="s">
        <v>1333</v>
      </c>
      <c r="E1349" s="490">
        <f>+E1340+E1343+E1346</f>
        <v>0</v>
      </c>
      <c r="F1349" s="491">
        <f>+F1340+F1343+F1346</f>
        <v>0</v>
      </c>
    </row>
    <row r="1350" spans="1:6" hidden="1" x14ac:dyDescent="0.2">
      <c r="A1350" s="403"/>
      <c r="B1350" s="453"/>
      <c r="C1350" s="453"/>
      <c r="E1350" s="456"/>
      <c r="F1350" s="457"/>
    </row>
    <row r="1351" spans="1:6" hidden="1" x14ac:dyDescent="0.2">
      <c r="A1351" s="403"/>
      <c r="B1351" s="453"/>
      <c r="C1351" s="453"/>
      <c r="E1351" s="456"/>
      <c r="F1351" s="457"/>
    </row>
    <row r="1352" spans="1:6" hidden="1" x14ac:dyDescent="0.2">
      <c r="A1352" s="460">
        <v>1802</v>
      </c>
      <c r="B1352" s="455" t="s">
        <v>693</v>
      </c>
      <c r="C1352" s="462" t="s">
        <v>670</v>
      </c>
      <c r="D1352" s="547" t="s">
        <v>1582</v>
      </c>
      <c r="E1352" s="547"/>
      <c r="F1352" s="457"/>
    </row>
    <row r="1353" spans="1:6" hidden="1" x14ac:dyDescent="0.2">
      <c r="A1353" s="403"/>
      <c r="B1353" s="428" t="s">
        <v>1307</v>
      </c>
      <c r="C1353" s="453"/>
      <c r="D1353" s="409" t="s">
        <v>1306</v>
      </c>
      <c r="E1353" s="458" t="s">
        <v>1556</v>
      </c>
      <c r="F1353" s="459">
        <v>0</v>
      </c>
    </row>
    <row r="1354" spans="1:6" hidden="1" x14ac:dyDescent="0.2">
      <c r="A1354" s="403"/>
      <c r="B1354" s="453"/>
      <c r="C1354" s="453"/>
      <c r="E1354" s="456"/>
      <c r="F1354" s="457"/>
    </row>
    <row r="1355" spans="1:6" hidden="1" x14ac:dyDescent="0.2">
      <c r="A1355" s="403"/>
      <c r="B1355" s="453"/>
      <c r="C1355" s="453"/>
      <c r="F1355" s="408"/>
    </row>
    <row r="1356" spans="1:6" hidden="1" x14ac:dyDescent="0.2">
      <c r="A1356" s="403"/>
      <c r="B1356" s="428" t="s">
        <v>1320</v>
      </c>
      <c r="C1356" s="453"/>
      <c r="D1356" s="409" t="s">
        <v>1319</v>
      </c>
      <c r="E1356" s="458" t="s">
        <v>1556</v>
      </c>
      <c r="F1356" s="459">
        <v>0</v>
      </c>
    </row>
    <row r="1357" spans="1:6" hidden="1" x14ac:dyDescent="0.2">
      <c r="A1357" s="403"/>
      <c r="B1357" s="453"/>
      <c r="C1357" s="453"/>
      <c r="E1357" s="456"/>
      <c r="F1357" s="457"/>
    </row>
    <row r="1358" spans="1:6" hidden="1" x14ac:dyDescent="0.2">
      <c r="A1358" s="403"/>
      <c r="B1358" s="453"/>
      <c r="C1358" s="453"/>
      <c r="F1358" s="408"/>
    </row>
    <row r="1359" spans="1:6" hidden="1" x14ac:dyDescent="0.2">
      <c r="A1359" s="403"/>
      <c r="B1359" s="428" t="s">
        <v>1327</v>
      </c>
      <c r="C1359" s="453"/>
      <c r="D1359" s="409" t="s">
        <v>1326</v>
      </c>
      <c r="E1359" s="458" t="s">
        <v>1556</v>
      </c>
      <c r="F1359" s="459">
        <v>0</v>
      </c>
    </row>
    <row r="1360" spans="1:6" hidden="1" x14ac:dyDescent="0.2">
      <c r="A1360" s="403"/>
      <c r="B1360" s="453"/>
      <c r="C1360" s="453"/>
      <c r="E1360" s="456"/>
      <c r="F1360" s="457"/>
    </row>
    <row r="1361" spans="1:6" hidden="1" x14ac:dyDescent="0.2">
      <c r="A1361" s="403"/>
      <c r="B1361" s="453"/>
      <c r="C1361" s="453"/>
      <c r="F1361" s="408"/>
    </row>
    <row r="1362" spans="1:6" ht="38.25" hidden="1" x14ac:dyDescent="0.2">
      <c r="A1362" s="403"/>
      <c r="B1362" s="467" t="s">
        <v>1296</v>
      </c>
      <c r="C1362" s="462" t="s">
        <v>670</v>
      </c>
      <c r="D1362" s="405" t="s">
        <v>1582</v>
      </c>
      <c r="E1362" s="490">
        <f>+E1353+E1356+E1359</f>
        <v>0</v>
      </c>
      <c r="F1362" s="491">
        <f>+F1353+F1356+F1359</f>
        <v>0</v>
      </c>
    </row>
    <row r="1363" spans="1:6" hidden="1" x14ac:dyDescent="0.2">
      <c r="A1363" s="403"/>
      <c r="B1363" s="467"/>
      <c r="C1363" s="462"/>
      <c r="D1363" s="405"/>
      <c r="E1363" s="456"/>
      <c r="F1363" s="457"/>
    </row>
    <row r="1364" spans="1:6" hidden="1" x14ac:dyDescent="0.2">
      <c r="A1364" s="403"/>
      <c r="B1364" s="453"/>
      <c r="C1364" s="453"/>
      <c r="F1364" s="408"/>
    </row>
    <row r="1365" spans="1:6" hidden="1" x14ac:dyDescent="0.2">
      <c r="A1365" s="545"/>
      <c r="B1365" s="546"/>
      <c r="C1365" s="472"/>
      <c r="D1365" s="473"/>
      <c r="E1365" s="489"/>
      <c r="F1365" s="433"/>
    </row>
    <row r="1366" spans="1:6" hidden="1" x14ac:dyDescent="0.2">
      <c r="A1366" s="541" t="s">
        <v>1331</v>
      </c>
      <c r="B1366" s="542"/>
      <c r="C1366" s="542"/>
      <c r="D1366" s="476" t="s">
        <v>1330</v>
      </c>
      <c r="E1366" s="461">
        <f>+E1362+E1349</f>
        <v>0</v>
      </c>
      <c r="F1366" s="415">
        <f>+F1362+F1349</f>
        <v>0</v>
      </c>
    </row>
    <row r="1367" spans="1:6" hidden="1" x14ac:dyDescent="0.2">
      <c r="A1367" s="407"/>
      <c r="B1367" s="462"/>
      <c r="C1367" s="453"/>
      <c r="D1367" s="405"/>
      <c r="E1367" s="477"/>
      <c r="F1367" s="478"/>
    </row>
    <row r="1368" spans="1:6" hidden="1" x14ac:dyDescent="0.2">
      <c r="A1368" s="424"/>
      <c r="B1368" s="469"/>
      <c r="C1368" s="469"/>
      <c r="D1368" s="425"/>
      <c r="E1368" s="465"/>
      <c r="F1368" s="417"/>
    </row>
    <row r="1369" spans="1:6" hidden="1" x14ac:dyDescent="0.2">
      <c r="A1369" s="403"/>
      <c r="B1369" s="453"/>
      <c r="C1369" s="453"/>
      <c r="F1369" s="408"/>
    </row>
    <row r="1370" spans="1:6" ht="13.5" hidden="1" thickBot="1" x14ac:dyDescent="0.25">
      <c r="A1370" s="543" t="s">
        <v>1300</v>
      </c>
      <c r="B1370" s="544"/>
      <c r="C1370" s="497" t="s">
        <v>1329</v>
      </c>
      <c r="D1370" s="483" t="s">
        <v>1323</v>
      </c>
      <c r="E1370" s="480"/>
      <c r="F1370" s="423"/>
    </row>
    <row r="1371" spans="1:6" hidden="1" x14ac:dyDescent="0.2">
      <c r="A1371" s="403"/>
      <c r="B1371" s="453"/>
      <c r="C1371" s="453"/>
      <c r="D1371" s="405"/>
      <c r="E1371" s="461"/>
      <c r="F1371" s="415"/>
    </row>
    <row r="1372" spans="1:6" hidden="1" x14ac:dyDescent="0.2">
      <c r="A1372" s="460">
        <v>1901</v>
      </c>
      <c r="B1372" s="455" t="s">
        <v>693</v>
      </c>
      <c r="C1372" s="462" t="s">
        <v>665</v>
      </c>
      <c r="D1372" s="405" t="s">
        <v>1328</v>
      </c>
      <c r="F1372" s="408"/>
    </row>
    <row r="1373" spans="1:6" hidden="1" x14ac:dyDescent="0.2">
      <c r="A1373" s="403"/>
      <c r="B1373" s="428" t="s">
        <v>1307</v>
      </c>
      <c r="C1373" s="453"/>
      <c r="D1373" s="409" t="s">
        <v>1306</v>
      </c>
      <c r="E1373" s="458" t="s">
        <v>1556</v>
      </c>
      <c r="F1373" s="459">
        <v>0</v>
      </c>
    </row>
    <row r="1374" spans="1:6" hidden="1" x14ac:dyDescent="0.2">
      <c r="A1374" s="403"/>
      <c r="B1374" s="453"/>
      <c r="C1374" s="453"/>
      <c r="E1374" s="456"/>
      <c r="F1374" s="457"/>
    </row>
    <row r="1375" spans="1:6" hidden="1" x14ac:dyDescent="0.2">
      <c r="A1375" s="403"/>
      <c r="B1375" s="453"/>
      <c r="C1375" s="453"/>
      <c r="F1375" s="408"/>
    </row>
    <row r="1376" spans="1:6" hidden="1" x14ac:dyDescent="0.2">
      <c r="A1376" s="403"/>
      <c r="B1376" s="428" t="s">
        <v>1320</v>
      </c>
      <c r="C1376" s="453"/>
      <c r="D1376" s="409" t="s">
        <v>1319</v>
      </c>
      <c r="E1376" s="458" t="s">
        <v>1556</v>
      </c>
      <c r="F1376" s="459">
        <v>0</v>
      </c>
    </row>
    <row r="1377" spans="1:6" s="467" customFormat="1" hidden="1" x14ac:dyDescent="0.2">
      <c r="A1377" s="403"/>
      <c r="B1377" s="453"/>
      <c r="C1377" s="453"/>
      <c r="D1377" s="409"/>
      <c r="E1377" s="456"/>
      <c r="F1377" s="457"/>
    </row>
    <row r="1378" spans="1:6" s="467" customFormat="1" hidden="1" x14ac:dyDescent="0.2">
      <c r="A1378" s="403"/>
      <c r="B1378" s="453"/>
      <c r="C1378" s="453"/>
      <c r="D1378" s="409"/>
      <c r="E1378" s="402"/>
      <c r="F1378" s="408"/>
    </row>
    <row r="1379" spans="1:6" s="467" customFormat="1" hidden="1" x14ac:dyDescent="0.2">
      <c r="A1379" s="403"/>
      <c r="B1379" s="428" t="s">
        <v>1327</v>
      </c>
      <c r="C1379" s="453"/>
      <c r="D1379" s="409" t="s">
        <v>1326</v>
      </c>
      <c r="E1379" s="458" t="s">
        <v>1556</v>
      </c>
      <c r="F1379" s="459">
        <v>0</v>
      </c>
    </row>
    <row r="1380" spans="1:6" s="467" customFormat="1" hidden="1" x14ac:dyDescent="0.2">
      <c r="A1380" s="403"/>
      <c r="B1380" s="453"/>
      <c r="C1380" s="453"/>
      <c r="D1380" s="409"/>
      <c r="E1380" s="456"/>
      <c r="F1380" s="457"/>
    </row>
    <row r="1381" spans="1:6" hidden="1" x14ac:dyDescent="0.2">
      <c r="A1381" s="403"/>
      <c r="B1381" s="453"/>
      <c r="C1381" s="453"/>
      <c r="E1381" s="456"/>
      <c r="F1381" s="457"/>
    </row>
    <row r="1382" spans="1:6" hidden="1" x14ac:dyDescent="0.2">
      <c r="A1382" s="403"/>
      <c r="B1382" s="467" t="s">
        <v>1296</v>
      </c>
      <c r="C1382" s="462" t="s">
        <v>665</v>
      </c>
      <c r="D1382" s="405" t="s">
        <v>1328</v>
      </c>
      <c r="E1382" s="490">
        <f>+E1373+E1376+E1379</f>
        <v>0</v>
      </c>
      <c r="F1382" s="491">
        <f>+F1373+F1376+F1379</f>
        <v>0</v>
      </c>
    </row>
    <row r="1383" spans="1:6" hidden="1" x14ac:dyDescent="0.2">
      <c r="A1383" s="403"/>
      <c r="B1383" s="467"/>
      <c r="C1383" s="462"/>
      <c r="D1383" s="405"/>
      <c r="E1383" s="456"/>
      <c r="F1383" s="457"/>
    </row>
    <row r="1384" spans="1:6" hidden="1" x14ac:dyDescent="0.2">
      <c r="A1384" s="403"/>
      <c r="B1384" s="453"/>
      <c r="C1384" s="453"/>
      <c r="E1384" s="456"/>
      <c r="F1384" s="457"/>
    </row>
    <row r="1385" spans="1:6" ht="25.5" hidden="1" x14ac:dyDescent="0.2">
      <c r="A1385" s="460">
        <v>1902</v>
      </c>
      <c r="B1385" s="455" t="s">
        <v>693</v>
      </c>
      <c r="C1385" s="462" t="s">
        <v>670</v>
      </c>
      <c r="D1385" s="405" t="s">
        <v>1583</v>
      </c>
      <c r="F1385" s="408"/>
    </row>
    <row r="1386" spans="1:6" hidden="1" x14ac:dyDescent="0.2">
      <c r="A1386" s="403"/>
      <c r="B1386" s="428" t="s">
        <v>1307</v>
      </c>
      <c r="C1386" s="453"/>
      <c r="D1386" s="409" t="s">
        <v>1306</v>
      </c>
      <c r="E1386" s="458" t="s">
        <v>1556</v>
      </c>
      <c r="F1386" s="459">
        <v>0</v>
      </c>
    </row>
    <row r="1387" spans="1:6" hidden="1" x14ac:dyDescent="0.2">
      <c r="A1387" s="403"/>
      <c r="B1387" s="453"/>
      <c r="C1387" s="453"/>
      <c r="E1387" s="456"/>
      <c r="F1387" s="457"/>
    </row>
    <row r="1388" spans="1:6" hidden="1" x14ac:dyDescent="0.2">
      <c r="A1388" s="403"/>
      <c r="B1388" s="453"/>
      <c r="C1388" s="453"/>
      <c r="F1388" s="408"/>
    </row>
    <row r="1389" spans="1:6" hidden="1" x14ac:dyDescent="0.2">
      <c r="A1389" s="403"/>
      <c r="B1389" s="428" t="s">
        <v>1320</v>
      </c>
      <c r="C1389" s="453"/>
      <c r="D1389" s="409" t="s">
        <v>1319</v>
      </c>
      <c r="E1389" s="458" t="s">
        <v>1556</v>
      </c>
      <c r="F1389" s="459">
        <v>0</v>
      </c>
    </row>
    <row r="1390" spans="1:6" hidden="1" x14ac:dyDescent="0.2">
      <c r="A1390" s="403"/>
      <c r="B1390" s="453"/>
      <c r="C1390" s="453"/>
      <c r="E1390" s="456"/>
      <c r="F1390" s="457"/>
    </row>
    <row r="1391" spans="1:6" hidden="1" x14ac:dyDescent="0.2">
      <c r="A1391" s="403"/>
      <c r="B1391" s="453"/>
      <c r="C1391" s="453"/>
      <c r="F1391" s="408"/>
    </row>
    <row r="1392" spans="1:6" hidden="1" x14ac:dyDescent="0.2">
      <c r="A1392" s="403"/>
      <c r="B1392" s="428" t="s">
        <v>1327</v>
      </c>
      <c r="C1392" s="453"/>
      <c r="D1392" s="409" t="s">
        <v>1326</v>
      </c>
      <c r="E1392" s="458" t="s">
        <v>1556</v>
      </c>
      <c r="F1392" s="459">
        <v>0</v>
      </c>
    </row>
    <row r="1393" spans="1:6" hidden="1" x14ac:dyDescent="0.2">
      <c r="A1393" s="403"/>
      <c r="B1393" s="453"/>
      <c r="C1393" s="453"/>
      <c r="E1393" s="456"/>
      <c r="F1393" s="457"/>
    </row>
    <row r="1394" spans="1:6" hidden="1" x14ac:dyDescent="0.2">
      <c r="A1394" s="403"/>
      <c r="B1394" s="453"/>
      <c r="C1394" s="453"/>
      <c r="E1394" s="456"/>
      <c r="F1394" s="457"/>
    </row>
    <row r="1395" spans="1:6" ht="25.5" hidden="1" x14ac:dyDescent="0.2">
      <c r="A1395" s="403"/>
      <c r="B1395" s="467" t="s">
        <v>1296</v>
      </c>
      <c r="C1395" s="462" t="s">
        <v>670</v>
      </c>
      <c r="D1395" s="405" t="s">
        <v>1583</v>
      </c>
      <c r="E1395" s="490">
        <f>+E1386+E1389+E1392</f>
        <v>0</v>
      </c>
      <c r="F1395" s="491">
        <f>+F1386+F1389+F1392</f>
        <v>0</v>
      </c>
    </row>
    <row r="1396" spans="1:6" hidden="1" x14ac:dyDescent="0.2">
      <c r="A1396" s="403"/>
      <c r="B1396" s="467"/>
      <c r="C1396" s="462"/>
      <c r="D1396" s="405"/>
      <c r="E1396" s="456"/>
      <c r="F1396" s="457"/>
    </row>
    <row r="1397" spans="1:6" hidden="1" x14ac:dyDescent="0.2">
      <c r="A1397" s="403"/>
      <c r="B1397" s="453"/>
      <c r="C1397" s="453"/>
      <c r="E1397" s="456"/>
      <c r="F1397" s="457"/>
    </row>
    <row r="1398" spans="1:6" hidden="1" x14ac:dyDescent="0.2">
      <c r="A1398" s="545"/>
      <c r="B1398" s="546"/>
      <c r="C1398" s="472"/>
      <c r="D1398" s="473"/>
      <c r="E1398" s="489"/>
      <c r="F1398" s="433"/>
    </row>
    <row r="1399" spans="1:6" hidden="1" x14ac:dyDescent="0.2">
      <c r="A1399" s="541" t="s">
        <v>1324</v>
      </c>
      <c r="B1399" s="542"/>
      <c r="C1399" s="542"/>
      <c r="D1399" s="476" t="s">
        <v>1323</v>
      </c>
      <c r="E1399" s="461">
        <f>+E1395+E1382</f>
        <v>0</v>
      </c>
      <c r="F1399" s="415">
        <f>+F1395+F1382</f>
        <v>0</v>
      </c>
    </row>
    <row r="1400" spans="1:6" hidden="1" x14ac:dyDescent="0.2">
      <c r="A1400" s="407"/>
      <c r="B1400" s="462"/>
      <c r="C1400" s="453"/>
      <c r="D1400" s="405"/>
      <c r="E1400" s="477"/>
      <c r="F1400" s="478"/>
    </row>
    <row r="1401" spans="1:6" hidden="1" x14ac:dyDescent="0.2">
      <c r="A1401" s="424"/>
      <c r="B1401" s="469"/>
      <c r="C1401" s="469"/>
      <c r="D1401" s="425"/>
      <c r="E1401" s="465"/>
      <c r="F1401" s="417"/>
    </row>
    <row r="1402" spans="1:6" hidden="1" x14ac:dyDescent="0.2">
      <c r="A1402" s="403"/>
      <c r="B1402" s="453"/>
      <c r="C1402" s="453"/>
      <c r="F1402" s="408"/>
    </row>
    <row r="1403" spans="1:6" ht="13.5" hidden="1" thickBot="1" x14ac:dyDescent="0.25">
      <c r="A1403" s="543" t="s">
        <v>1300</v>
      </c>
      <c r="B1403" s="544"/>
      <c r="C1403" s="497" t="s">
        <v>667</v>
      </c>
      <c r="D1403" s="483" t="s">
        <v>1316</v>
      </c>
      <c r="E1403" s="480"/>
      <c r="F1403" s="423"/>
    </row>
    <row r="1404" spans="1:6" hidden="1" x14ac:dyDescent="0.2">
      <c r="A1404" s="403"/>
      <c r="B1404" s="453"/>
      <c r="C1404" s="453"/>
      <c r="D1404" s="405"/>
      <c r="E1404" s="461"/>
      <c r="F1404" s="415"/>
    </row>
    <row r="1405" spans="1:6" hidden="1" x14ac:dyDescent="0.2">
      <c r="A1405" s="460">
        <v>2001</v>
      </c>
      <c r="B1405" s="455" t="s">
        <v>693</v>
      </c>
      <c r="C1405" s="462" t="s">
        <v>665</v>
      </c>
      <c r="D1405" s="405" t="s">
        <v>1322</v>
      </c>
      <c r="F1405" s="408"/>
    </row>
    <row r="1406" spans="1:6" hidden="1" x14ac:dyDescent="0.2">
      <c r="A1406" s="403"/>
      <c r="B1406" s="428" t="s">
        <v>1307</v>
      </c>
      <c r="C1406" s="453"/>
      <c r="D1406" s="409" t="s">
        <v>1306</v>
      </c>
      <c r="E1406" s="458" t="s">
        <v>1556</v>
      </c>
      <c r="F1406" s="459">
        <v>0</v>
      </c>
    </row>
    <row r="1407" spans="1:6" hidden="1" x14ac:dyDescent="0.2">
      <c r="A1407" s="403"/>
      <c r="B1407" s="453"/>
      <c r="C1407" s="453"/>
      <c r="E1407" s="456"/>
      <c r="F1407" s="457"/>
    </row>
    <row r="1408" spans="1:6" hidden="1" x14ac:dyDescent="0.2">
      <c r="A1408" s="403"/>
      <c r="B1408" s="428" t="s">
        <v>1320</v>
      </c>
      <c r="C1408" s="453"/>
      <c r="D1408" s="409" t="s">
        <v>1319</v>
      </c>
      <c r="E1408" s="458" t="s">
        <v>1556</v>
      </c>
      <c r="F1408" s="459">
        <v>0</v>
      </c>
    </row>
    <row r="1409" spans="1:6" hidden="1" x14ac:dyDescent="0.2">
      <c r="A1409" s="403"/>
      <c r="B1409" s="453"/>
      <c r="C1409" s="453"/>
      <c r="F1409" s="408"/>
    </row>
    <row r="1410" spans="1:6" hidden="1" x14ac:dyDescent="0.2">
      <c r="A1410" s="403"/>
      <c r="B1410" s="467" t="s">
        <v>1296</v>
      </c>
      <c r="C1410" s="462" t="s">
        <v>665</v>
      </c>
      <c r="D1410" s="405" t="s">
        <v>1322</v>
      </c>
      <c r="E1410" s="491">
        <f>+E1406+E1408</f>
        <v>0</v>
      </c>
      <c r="F1410" s="491">
        <f>+F1406+F1408</f>
        <v>0</v>
      </c>
    </row>
    <row r="1411" spans="1:6" hidden="1" x14ac:dyDescent="0.2">
      <c r="A1411" s="403"/>
      <c r="B1411" s="453"/>
      <c r="C1411" s="453"/>
      <c r="E1411" s="456"/>
      <c r="F1411" s="457"/>
    </row>
    <row r="1412" spans="1:6" hidden="1" x14ac:dyDescent="0.2">
      <c r="A1412" s="403"/>
      <c r="B1412" s="453"/>
      <c r="C1412" s="453"/>
      <c r="F1412" s="408"/>
    </row>
    <row r="1413" spans="1:6" hidden="1" x14ac:dyDescent="0.2">
      <c r="A1413" s="460">
        <v>2002</v>
      </c>
      <c r="B1413" s="455" t="s">
        <v>693</v>
      </c>
      <c r="C1413" s="462" t="s">
        <v>670</v>
      </c>
      <c r="D1413" s="405" t="s">
        <v>1321</v>
      </c>
      <c r="F1413" s="408"/>
    </row>
    <row r="1414" spans="1:6" hidden="1" x14ac:dyDescent="0.2">
      <c r="A1414" s="403"/>
      <c r="B1414" s="428" t="s">
        <v>1307</v>
      </c>
      <c r="C1414" s="453"/>
      <c r="D1414" s="409" t="s">
        <v>1306</v>
      </c>
      <c r="E1414" s="458" t="s">
        <v>1556</v>
      </c>
      <c r="F1414" s="459">
        <v>0</v>
      </c>
    </row>
    <row r="1415" spans="1:6" hidden="1" x14ac:dyDescent="0.2">
      <c r="A1415" s="403"/>
      <c r="B1415" s="453"/>
      <c r="C1415" s="453"/>
      <c r="E1415" s="456"/>
      <c r="F1415" s="457"/>
    </row>
    <row r="1416" spans="1:6" hidden="1" x14ac:dyDescent="0.2">
      <c r="A1416" s="403"/>
      <c r="B1416" s="453"/>
      <c r="C1416" s="453"/>
      <c r="F1416" s="408"/>
    </row>
    <row r="1417" spans="1:6" hidden="1" x14ac:dyDescent="0.2">
      <c r="A1417" s="403"/>
      <c r="B1417" s="428" t="s">
        <v>1320</v>
      </c>
      <c r="C1417" s="453"/>
      <c r="D1417" s="409" t="s">
        <v>1319</v>
      </c>
      <c r="E1417" s="458" t="s">
        <v>1556</v>
      </c>
      <c r="F1417" s="459">
        <v>0</v>
      </c>
    </row>
    <row r="1418" spans="1:6" hidden="1" x14ac:dyDescent="0.2">
      <c r="A1418" s="403"/>
      <c r="B1418" s="453"/>
      <c r="C1418" s="453"/>
      <c r="E1418" s="456"/>
      <c r="F1418" s="457"/>
    </row>
    <row r="1419" spans="1:6" hidden="1" x14ac:dyDescent="0.2">
      <c r="A1419" s="403"/>
      <c r="B1419" s="453"/>
      <c r="C1419" s="453"/>
      <c r="F1419" s="408"/>
    </row>
    <row r="1420" spans="1:6" hidden="1" x14ac:dyDescent="0.2">
      <c r="A1420" s="403"/>
      <c r="B1420" s="467" t="s">
        <v>1296</v>
      </c>
      <c r="C1420" s="462" t="s">
        <v>670</v>
      </c>
      <c r="D1420" s="405" t="s">
        <v>1321</v>
      </c>
      <c r="E1420" s="490">
        <f>E1417+E1414</f>
        <v>0</v>
      </c>
      <c r="F1420" s="491">
        <f>F1417+F1414</f>
        <v>0</v>
      </c>
    </row>
    <row r="1421" spans="1:6" hidden="1" x14ac:dyDescent="0.2">
      <c r="A1421" s="403"/>
      <c r="B1421" s="453"/>
      <c r="C1421" s="453"/>
      <c r="E1421" s="456"/>
      <c r="F1421" s="457"/>
    </row>
    <row r="1422" spans="1:6" hidden="1" x14ac:dyDescent="0.2">
      <c r="A1422" s="424"/>
      <c r="B1422" s="469"/>
      <c r="C1422" s="469"/>
      <c r="D1422" s="412"/>
      <c r="E1422" s="465"/>
      <c r="F1422" s="417"/>
    </row>
    <row r="1423" spans="1:6" s="467" customFormat="1" hidden="1" x14ac:dyDescent="0.2">
      <c r="A1423" s="460">
        <v>2003</v>
      </c>
      <c r="B1423" s="455" t="s">
        <v>693</v>
      </c>
      <c r="C1423" s="462" t="s">
        <v>671</v>
      </c>
      <c r="D1423" s="405" t="s">
        <v>1318</v>
      </c>
      <c r="E1423" s="402"/>
      <c r="F1423" s="408"/>
    </row>
    <row r="1424" spans="1:6" s="467" customFormat="1" hidden="1" x14ac:dyDescent="0.2">
      <c r="A1424" s="403"/>
      <c r="B1424" s="428" t="s">
        <v>1307</v>
      </c>
      <c r="C1424" s="453"/>
      <c r="D1424" s="409" t="s">
        <v>1306</v>
      </c>
      <c r="E1424" s="458" t="s">
        <v>1556</v>
      </c>
      <c r="F1424" s="459">
        <v>0</v>
      </c>
    </row>
    <row r="1425" spans="1:6" s="467" customFormat="1" hidden="1" x14ac:dyDescent="0.2">
      <c r="A1425" s="403"/>
      <c r="B1425" s="453"/>
      <c r="C1425" s="453"/>
      <c r="D1425" s="409"/>
      <c r="E1425" s="456"/>
      <c r="F1425" s="457"/>
    </row>
    <row r="1426" spans="1:6" s="467" customFormat="1" hidden="1" x14ac:dyDescent="0.2">
      <c r="A1426" s="403"/>
      <c r="B1426" s="453"/>
      <c r="C1426" s="453"/>
      <c r="D1426" s="409"/>
      <c r="E1426" s="402"/>
      <c r="F1426" s="408"/>
    </row>
    <row r="1427" spans="1:6" s="467" customFormat="1" hidden="1" x14ac:dyDescent="0.2">
      <c r="A1427" s="403"/>
      <c r="B1427" s="428" t="s">
        <v>1320</v>
      </c>
      <c r="C1427" s="453"/>
      <c r="D1427" s="409" t="s">
        <v>1319</v>
      </c>
      <c r="E1427" s="458" t="s">
        <v>1556</v>
      </c>
      <c r="F1427" s="459">
        <v>0</v>
      </c>
    </row>
    <row r="1428" spans="1:6" hidden="1" x14ac:dyDescent="0.2">
      <c r="A1428" s="403"/>
      <c r="B1428" s="453"/>
      <c r="C1428" s="453"/>
      <c r="E1428" s="456"/>
      <c r="F1428" s="457"/>
    </row>
    <row r="1429" spans="1:6" hidden="1" x14ac:dyDescent="0.2">
      <c r="A1429" s="403"/>
      <c r="B1429" s="453"/>
      <c r="C1429" s="453"/>
      <c r="F1429" s="408"/>
    </row>
    <row r="1430" spans="1:6" hidden="1" x14ac:dyDescent="0.2">
      <c r="A1430" s="403"/>
      <c r="B1430" s="467" t="s">
        <v>1296</v>
      </c>
      <c r="C1430" s="462" t="s">
        <v>671</v>
      </c>
      <c r="D1430" s="405" t="s">
        <v>1318</v>
      </c>
      <c r="E1430" s="490">
        <f>+E1424+E1427</f>
        <v>0</v>
      </c>
      <c r="F1430" s="491">
        <f>+F1424+F1427</f>
        <v>0</v>
      </c>
    </row>
    <row r="1431" spans="1:6" hidden="1" x14ac:dyDescent="0.2">
      <c r="A1431" s="403"/>
      <c r="B1431" s="467"/>
      <c r="C1431" s="462"/>
      <c r="D1431" s="405"/>
      <c r="E1431" s="456"/>
      <c r="F1431" s="457"/>
    </row>
    <row r="1432" spans="1:6" hidden="1" x14ac:dyDescent="0.2">
      <c r="A1432" s="403"/>
      <c r="B1432" s="453"/>
      <c r="C1432" s="453"/>
      <c r="F1432" s="408"/>
    </row>
    <row r="1433" spans="1:6" hidden="1" x14ac:dyDescent="0.2">
      <c r="A1433" s="545"/>
      <c r="B1433" s="546"/>
      <c r="C1433" s="472"/>
      <c r="D1433" s="473"/>
      <c r="E1433" s="489"/>
      <c r="F1433" s="433"/>
    </row>
    <row r="1434" spans="1:6" hidden="1" x14ac:dyDescent="0.2">
      <c r="A1434" s="541" t="s">
        <v>1317</v>
      </c>
      <c r="B1434" s="542"/>
      <c r="C1434" s="542"/>
      <c r="D1434" s="476" t="s">
        <v>1316</v>
      </c>
      <c r="E1434" s="490">
        <f>+E1410+E1420+E1430</f>
        <v>0</v>
      </c>
      <c r="F1434" s="491">
        <f>+F1410+F1420+F1430</f>
        <v>0</v>
      </c>
    </row>
    <row r="1435" spans="1:6" hidden="1" x14ac:dyDescent="0.2">
      <c r="A1435" s="454"/>
      <c r="B1435" s="503"/>
      <c r="C1435" s="504"/>
      <c r="D1435" s="405"/>
      <c r="E1435" s="477"/>
      <c r="F1435" s="478"/>
    </row>
    <row r="1436" spans="1:6" hidden="1" x14ac:dyDescent="0.2">
      <c r="A1436" s="424"/>
      <c r="B1436" s="469"/>
      <c r="C1436" s="469"/>
      <c r="D1436" s="425"/>
      <c r="E1436" s="465"/>
      <c r="F1436" s="417"/>
    </row>
    <row r="1437" spans="1:6" hidden="1" x14ac:dyDescent="0.2">
      <c r="A1437" s="403"/>
      <c r="B1437" s="453"/>
      <c r="C1437" s="453"/>
      <c r="E1437" s="456"/>
      <c r="F1437" s="457"/>
    </row>
    <row r="1438" spans="1:6" ht="13.5" hidden="1" thickBot="1" x14ac:dyDescent="0.25">
      <c r="A1438" s="543" t="s">
        <v>1300</v>
      </c>
      <c r="B1438" s="544"/>
      <c r="C1438" s="497" t="s">
        <v>1315</v>
      </c>
      <c r="D1438" s="483" t="s">
        <v>1309</v>
      </c>
      <c r="E1438" s="480"/>
      <c r="F1438" s="423"/>
    </row>
    <row r="1439" spans="1:6" hidden="1" x14ac:dyDescent="0.2">
      <c r="A1439" s="403"/>
      <c r="B1439" s="453"/>
      <c r="C1439" s="453"/>
      <c r="D1439" s="405"/>
      <c r="E1439" s="461"/>
      <c r="F1439" s="415"/>
    </row>
    <row r="1440" spans="1:6" ht="25.5" hidden="1" x14ac:dyDescent="0.2">
      <c r="A1440" s="460">
        <v>5001</v>
      </c>
      <c r="B1440" s="455" t="s">
        <v>693</v>
      </c>
      <c r="C1440" s="462" t="s">
        <v>665</v>
      </c>
      <c r="D1440" s="405" t="s">
        <v>1314</v>
      </c>
      <c r="F1440" s="408"/>
    </row>
    <row r="1441" spans="1:6" hidden="1" x14ac:dyDescent="0.2">
      <c r="A1441" s="403"/>
      <c r="B1441" s="428" t="s">
        <v>1307</v>
      </c>
      <c r="C1441" s="453"/>
      <c r="D1441" s="409" t="s">
        <v>1306</v>
      </c>
      <c r="E1441" s="458" t="s">
        <v>1556</v>
      </c>
      <c r="F1441" s="459">
        <v>0</v>
      </c>
    </row>
    <row r="1442" spans="1:6" hidden="1" x14ac:dyDescent="0.2">
      <c r="A1442" s="403"/>
      <c r="B1442" s="453"/>
      <c r="C1442" s="453"/>
      <c r="E1442" s="456"/>
      <c r="F1442" s="457"/>
    </row>
    <row r="1443" spans="1:6" hidden="1" x14ac:dyDescent="0.2">
      <c r="A1443" s="403"/>
      <c r="B1443" s="453"/>
      <c r="C1443" s="453"/>
      <c r="F1443" s="408"/>
    </row>
    <row r="1444" spans="1:6" ht="25.5" hidden="1" x14ac:dyDescent="0.2">
      <c r="A1444" s="403"/>
      <c r="B1444" s="467" t="s">
        <v>1296</v>
      </c>
      <c r="C1444" s="462" t="s">
        <v>665</v>
      </c>
      <c r="D1444" s="405" t="s">
        <v>1314</v>
      </c>
      <c r="E1444" s="490" t="str">
        <f>E1441</f>
        <v>0,00</v>
      </c>
      <c r="F1444" s="491">
        <f>F1441</f>
        <v>0</v>
      </c>
    </row>
    <row r="1445" spans="1:6" hidden="1" x14ac:dyDescent="0.2">
      <c r="A1445" s="403"/>
      <c r="B1445" s="453"/>
      <c r="C1445" s="453"/>
      <c r="E1445" s="456"/>
      <c r="F1445" s="457"/>
    </row>
    <row r="1446" spans="1:6" hidden="1" x14ac:dyDescent="0.2">
      <c r="A1446" s="403"/>
      <c r="B1446" s="453"/>
      <c r="C1446" s="453"/>
      <c r="F1446" s="408"/>
    </row>
    <row r="1447" spans="1:6" hidden="1" x14ac:dyDescent="0.2">
      <c r="A1447" s="460">
        <v>5002</v>
      </c>
      <c r="B1447" s="455" t="s">
        <v>693</v>
      </c>
      <c r="C1447" s="462" t="s">
        <v>670</v>
      </c>
      <c r="D1447" s="405" t="s">
        <v>1311</v>
      </c>
      <c r="F1447" s="408"/>
    </row>
    <row r="1448" spans="1:6" hidden="1" x14ac:dyDescent="0.2">
      <c r="A1448" s="403"/>
      <c r="B1448" s="428" t="s">
        <v>1313</v>
      </c>
      <c r="C1448" s="453"/>
      <c r="D1448" s="409" t="s">
        <v>1312</v>
      </c>
      <c r="E1448" s="458" t="s">
        <v>1556</v>
      </c>
      <c r="F1448" s="459">
        <v>0</v>
      </c>
    </row>
    <row r="1449" spans="1:6" hidden="1" x14ac:dyDescent="0.2">
      <c r="A1449" s="403"/>
      <c r="B1449" s="453"/>
      <c r="C1449" s="453"/>
      <c r="E1449" s="456"/>
      <c r="F1449" s="457"/>
    </row>
    <row r="1450" spans="1:6" hidden="1" x14ac:dyDescent="0.2">
      <c r="A1450" s="403"/>
      <c r="B1450" s="453"/>
      <c r="C1450" s="453"/>
      <c r="F1450" s="408"/>
    </row>
    <row r="1451" spans="1:6" hidden="1" x14ac:dyDescent="0.2">
      <c r="A1451" s="403"/>
      <c r="B1451" s="467" t="s">
        <v>1296</v>
      </c>
      <c r="C1451" s="462" t="s">
        <v>670</v>
      </c>
      <c r="D1451" s="405" t="s">
        <v>1311</v>
      </c>
      <c r="E1451" s="490" t="str">
        <f>E1448</f>
        <v>0,00</v>
      </c>
      <c r="F1451" s="491">
        <f>F1448</f>
        <v>0</v>
      </c>
    </row>
    <row r="1452" spans="1:6" hidden="1" x14ac:dyDescent="0.2">
      <c r="A1452" s="403"/>
      <c r="B1452" s="453"/>
      <c r="C1452" s="453"/>
      <c r="E1452" s="456"/>
      <c r="F1452" s="457"/>
    </row>
    <row r="1453" spans="1:6" hidden="1" x14ac:dyDescent="0.2">
      <c r="A1453" s="403"/>
      <c r="B1453" s="453"/>
      <c r="C1453" s="453"/>
      <c r="F1453" s="408"/>
    </row>
    <row r="1454" spans="1:6" hidden="1" x14ac:dyDescent="0.2">
      <c r="A1454" s="545"/>
      <c r="B1454" s="546"/>
      <c r="C1454" s="472"/>
      <c r="D1454" s="473"/>
      <c r="E1454" s="489"/>
      <c r="F1454" s="433"/>
    </row>
    <row r="1455" spans="1:6" hidden="1" x14ac:dyDescent="0.2">
      <c r="A1455" s="541" t="s">
        <v>1310</v>
      </c>
      <c r="B1455" s="542"/>
      <c r="C1455" s="542"/>
      <c r="D1455" s="476" t="s">
        <v>1309</v>
      </c>
      <c r="E1455" s="490">
        <f>+E1444+E1451</f>
        <v>0</v>
      </c>
      <c r="F1455" s="491">
        <f>+F1444+F1451</f>
        <v>0</v>
      </c>
    </row>
    <row r="1456" spans="1:6" hidden="1" x14ac:dyDescent="0.2">
      <c r="A1456" s="454"/>
      <c r="B1456" s="503"/>
      <c r="C1456" s="504"/>
      <c r="D1456" s="405"/>
      <c r="E1456" s="477"/>
      <c r="F1456" s="478"/>
    </row>
    <row r="1457" spans="1:6" hidden="1" x14ac:dyDescent="0.2">
      <c r="A1457" s="424"/>
      <c r="B1457" s="469"/>
      <c r="C1457" s="469"/>
      <c r="D1457" s="425"/>
      <c r="E1457" s="465"/>
      <c r="F1457" s="417"/>
    </row>
    <row r="1458" spans="1:6" hidden="1" x14ac:dyDescent="0.2">
      <c r="A1458" s="403"/>
      <c r="B1458" s="453"/>
      <c r="C1458" s="453"/>
      <c r="F1458" s="408"/>
    </row>
    <row r="1459" spans="1:6" ht="13.5" hidden="1" thickBot="1" x14ac:dyDescent="0.25">
      <c r="A1459" s="543" t="s">
        <v>1300</v>
      </c>
      <c r="B1459" s="544"/>
      <c r="C1459" s="497" t="s">
        <v>1308</v>
      </c>
      <c r="D1459" s="483" t="s">
        <v>1301</v>
      </c>
      <c r="E1459" s="480"/>
      <c r="F1459" s="423"/>
    </row>
    <row r="1460" spans="1:6" hidden="1" x14ac:dyDescent="0.2">
      <c r="A1460" s="403"/>
      <c r="B1460" s="453"/>
      <c r="C1460" s="453"/>
      <c r="F1460" s="408"/>
    </row>
    <row r="1461" spans="1:6" hidden="1" x14ac:dyDescent="0.2">
      <c r="A1461" s="460">
        <v>6001</v>
      </c>
      <c r="B1461" s="455" t="s">
        <v>693</v>
      </c>
      <c r="C1461" s="462" t="s">
        <v>665</v>
      </c>
      <c r="D1461" s="405" t="s">
        <v>1303</v>
      </c>
      <c r="F1461" s="408"/>
    </row>
    <row r="1462" spans="1:6" hidden="1" x14ac:dyDescent="0.2">
      <c r="A1462" s="403"/>
      <c r="B1462" s="428" t="s">
        <v>1307</v>
      </c>
      <c r="C1462" s="453"/>
      <c r="D1462" s="409" t="s">
        <v>1306</v>
      </c>
      <c r="E1462" s="458" t="s">
        <v>1556</v>
      </c>
      <c r="F1462" s="459">
        <v>0</v>
      </c>
    </row>
    <row r="1463" spans="1:6" hidden="1" x14ac:dyDescent="0.2">
      <c r="A1463" s="403"/>
      <c r="B1463" s="453"/>
      <c r="C1463" s="453"/>
      <c r="E1463" s="456"/>
      <c r="F1463" s="457"/>
    </row>
    <row r="1464" spans="1:6" hidden="1" x14ac:dyDescent="0.2">
      <c r="A1464" s="403"/>
      <c r="B1464" s="453"/>
      <c r="C1464" s="453"/>
      <c r="F1464" s="408"/>
    </row>
    <row r="1465" spans="1:6" hidden="1" x14ac:dyDescent="0.2">
      <c r="A1465" s="403"/>
      <c r="B1465" s="428" t="s">
        <v>1305</v>
      </c>
      <c r="C1465" s="453"/>
      <c r="D1465" s="409" t="s">
        <v>1304</v>
      </c>
      <c r="E1465" s="458" t="s">
        <v>1556</v>
      </c>
      <c r="F1465" s="459">
        <v>0</v>
      </c>
    </row>
    <row r="1466" spans="1:6" hidden="1" x14ac:dyDescent="0.2">
      <c r="A1466" s="403"/>
      <c r="B1466" s="453"/>
      <c r="C1466" s="453"/>
      <c r="E1466" s="456"/>
      <c r="F1466" s="457"/>
    </row>
    <row r="1467" spans="1:6" hidden="1" x14ac:dyDescent="0.2">
      <c r="A1467" s="403"/>
      <c r="B1467" s="453"/>
      <c r="C1467" s="453"/>
      <c r="F1467" s="408"/>
    </row>
    <row r="1468" spans="1:6" hidden="1" x14ac:dyDescent="0.2">
      <c r="A1468" s="403"/>
      <c r="B1468" s="467" t="s">
        <v>1296</v>
      </c>
      <c r="C1468" s="462" t="s">
        <v>665</v>
      </c>
      <c r="D1468" s="405" t="s">
        <v>1303</v>
      </c>
      <c r="E1468" s="490">
        <f>+E1462+E1465</f>
        <v>0</v>
      </c>
      <c r="F1468" s="491">
        <f>+F1462+F1465</f>
        <v>0</v>
      </c>
    </row>
    <row r="1469" spans="1:6" hidden="1" x14ac:dyDescent="0.2">
      <c r="A1469" s="403"/>
      <c r="B1469" s="467"/>
      <c r="C1469" s="462"/>
      <c r="D1469" s="405"/>
      <c r="E1469" s="456"/>
      <c r="F1469" s="457"/>
    </row>
    <row r="1470" spans="1:6" hidden="1" x14ac:dyDescent="0.2">
      <c r="A1470" s="403"/>
      <c r="B1470" s="453"/>
      <c r="C1470" s="453"/>
      <c r="E1470" s="456"/>
      <c r="F1470" s="457"/>
    </row>
    <row r="1471" spans="1:6" hidden="1" x14ac:dyDescent="0.2">
      <c r="A1471" s="403"/>
      <c r="B1471" s="453"/>
      <c r="C1471" s="453"/>
      <c r="E1471" s="456"/>
      <c r="F1471" s="457"/>
    </row>
    <row r="1472" spans="1:6" hidden="1" x14ac:dyDescent="0.2">
      <c r="A1472" s="403"/>
      <c r="B1472" s="453"/>
      <c r="C1472" s="453"/>
      <c r="F1472" s="408"/>
    </row>
    <row r="1473" spans="1:6" hidden="1" x14ac:dyDescent="0.2">
      <c r="A1473" s="545"/>
      <c r="B1473" s="546"/>
      <c r="C1473" s="472"/>
      <c r="D1473" s="473"/>
      <c r="E1473" s="489"/>
      <c r="F1473" s="433"/>
    </row>
    <row r="1474" spans="1:6" hidden="1" x14ac:dyDescent="0.2">
      <c r="A1474" s="541" t="s">
        <v>1302</v>
      </c>
      <c r="B1474" s="542"/>
      <c r="C1474" s="542"/>
      <c r="D1474" s="476" t="s">
        <v>1301</v>
      </c>
      <c r="E1474" s="490">
        <f>E1462+E1465</f>
        <v>0</v>
      </c>
      <c r="F1474" s="491">
        <f>F1462+F1465</f>
        <v>0</v>
      </c>
    </row>
    <row r="1475" spans="1:6" hidden="1" x14ac:dyDescent="0.2">
      <c r="A1475" s="454"/>
      <c r="B1475" s="503"/>
      <c r="C1475" s="504"/>
      <c r="D1475" s="405"/>
      <c r="E1475" s="477"/>
      <c r="F1475" s="478"/>
    </row>
    <row r="1476" spans="1:6" hidden="1" x14ac:dyDescent="0.2">
      <c r="A1476" s="407"/>
      <c r="B1476" s="462"/>
      <c r="C1476" s="453"/>
      <c r="D1476" s="405"/>
      <c r="E1476" s="477"/>
      <c r="F1476" s="478"/>
    </row>
    <row r="1477" spans="1:6" hidden="1" x14ac:dyDescent="0.2">
      <c r="A1477" s="407"/>
      <c r="B1477" s="462"/>
      <c r="C1477" s="453"/>
      <c r="D1477" s="405"/>
      <c r="E1477" s="477"/>
      <c r="F1477" s="478"/>
    </row>
    <row r="1478" spans="1:6" hidden="1" x14ac:dyDescent="0.2">
      <c r="A1478" s="424"/>
      <c r="B1478" s="469"/>
      <c r="C1478" s="469"/>
      <c r="D1478" s="425"/>
      <c r="E1478" s="465"/>
      <c r="F1478" s="417"/>
    </row>
    <row r="1479" spans="1:6" x14ac:dyDescent="0.2">
      <c r="A1479" s="403"/>
      <c r="B1479" s="453"/>
      <c r="C1479" s="453"/>
      <c r="F1479" s="408"/>
    </row>
    <row r="1480" spans="1:6" ht="13.5" thickBot="1" x14ac:dyDescent="0.25">
      <c r="A1480" s="543" t="s">
        <v>1300</v>
      </c>
      <c r="B1480" s="544"/>
      <c r="C1480" s="497" t="s">
        <v>872</v>
      </c>
      <c r="D1480" s="483" t="s">
        <v>1293</v>
      </c>
      <c r="E1480" s="480"/>
      <c r="F1480" s="423"/>
    </row>
    <row r="1481" spans="1:6" ht="13.5" thickTop="1" x14ac:dyDescent="0.2">
      <c r="A1481" s="403"/>
      <c r="B1481" s="453"/>
      <c r="C1481" s="453"/>
      <c r="D1481" s="405"/>
      <c r="E1481" s="461"/>
      <c r="F1481" s="415"/>
    </row>
    <row r="1482" spans="1:6" x14ac:dyDescent="0.2">
      <c r="A1482" s="460">
        <v>9901</v>
      </c>
      <c r="B1482" s="455" t="s">
        <v>693</v>
      </c>
      <c r="C1482" s="462" t="s">
        <v>665</v>
      </c>
      <c r="D1482" s="405" t="s">
        <v>1299</v>
      </c>
      <c r="F1482" s="408"/>
    </row>
    <row r="1483" spans="1:6" x14ac:dyDescent="0.2">
      <c r="A1483" s="438"/>
      <c r="B1483" s="428" t="s">
        <v>1298</v>
      </c>
      <c r="C1483" s="453"/>
      <c r="D1483" s="409" t="s">
        <v>1297</v>
      </c>
      <c r="E1483" s="458" t="s">
        <v>1556</v>
      </c>
      <c r="F1483" s="459">
        <v>2137.89</v>
      </c>
    </row>
    <row r="1484" spans="1:6" x14ac:dyDescent="0.2">
      <c r="A1484" s="438"/>
      <c r="B1484" s="453"/>
      <c r="C1484" s="453"/>
      <c r="E1484" s="456"/>
      <c r="F1484" s="457"/>
    </row>
    <row r="1485" spans="1:6" x14ac:dyDescent="0.2">
      <c r="A1485" s="438"/>
      <c r="B1485" s="453"/>
      <c r="C1485" s="453"/>
      <c r="F1485" s="408"/>
    </row>
    <row r="1486" spans="1:6" x14ac:dyDescent="0.2">
      <c r="A1486" s="438"/>
      <c r="B1486" s="467" t="s">
        <v>1296</v>
      </c>
      <c r="C1486" s="462" t="s">
        <v>665</v>
      </c>
      <c r="D1486" s="405" t="s">
        <v>1299</v>
      </c>
      <c r="E1486" s="490" t="str">
        <f>E1483</f>
        <v>0,00</v>
      </c>
      <c r="F1486" s="491">
        <f>F1483</f>
        <v>2137.89</v>
      </c>
    </row>
    <row r="1487" spans="1:6" x14ac:dyDescent="0.2">
      <c r="A1487" s="438"/>
      <c r="B1487" s="453"/>
      <c r="C1487" s="453"/>
      <c r="E1487" s="456"/>
      <c r="F1487" s="457"/>
    </row>
    <row r="1488" spans="1:6" s="467" customFormat="1" ht="25.5" hidden="1" x14ac:dyDescent="0.2">
      <c r="A1488" s="460">
        <v>9902</v>
      </c>
      <c r="B1488" s="455" t="s">
        <v>693</v>
      </c>
      <c r="C1488" s="462" t="s">
        <v>670</v>
      </c>
      <c r="D1488" s="405" t="s">
        <v>1295</v>
      </c>
      <c r="E1488" s="402"/>
      <c r="F1488" s="408"/>
    </row>
    <row r="1489" spans="1:6" s="467" customFormat="1" hidden="1" x14ac:dyDescent="0.2">
      <c r="A1489" s="438"/>
      <c r="B1489" s="428" t="s">
        <v>1298</v>
      </c>
      <c r="C1489" s="453"/>
      <c r="D1489" s="409" t="s">
        <v>1297</v>
      </c>
      <c r="E1489" s="458" t="s">
        <v>1556</v>
      </c>
      <c r="F1489" s="459">
        <v>0</v>
      </c>
    </row>
    <row r="1490" spans="1:6" hidden="1" x14ac:dyDescent="0.2">
      <c r="A1490" s="438"/>
      <c r="B1490" s="453"/>
      <c r="C1490" s="453"/>
      <c r="E1490" s="456"/>
      <c r="F1490" s="457"/>
    </row>
    <row r="1491" spans="1:6" ht="25.5" hidden="1" x14ac:dyDescent="0.2">
      <c r="A1491" s="438"/>
      <c r="B1491" s="467" t="s">
        <v>1296</v>
      </c>
      <c r="C1491" s="462" t="s">
        <v>670</v>
      </c>
      <c r="D1491" s="405" t="s">
        <v>1295</v>
      </c>
      <c r="E1491" s="490" t="str">
        <f>E1489</f>
        <v>0,00</v>
      </c>
      <c r="F1491" s="491">
        <f>F1489</f>
        <v>0</v>
      </c>
    </row>
    <row r="1492" spans="1:6" x14ac:dyDescent="0.2">
      <c r="A1492" s="438"/>
      <c r="B1492" s="453"/>
      <c r="C1492" s="453"/>
      <c r="E1492" s="456"/>
      <c r="F1492" s="457"/>
    </row>
    <row r="1493" spans="1:6" x14ac:dyDescent="0.2">
      <c r="A1493" s="545"/>
      <c r="B1493" s="546"/>
      <c r="C1493" s="472"/>
      <c r="D1493" s="473"/>
      <c r="E1493" s="489"/>
      <c r="F1493" s="433"/>
    </row>
    <row r="1494" spans="1:6" x14ac:dyDescent="0.2">
      <c r="A1494" s="541" t="s">
        <v>1294</v>
      </c>
      <c r="B1494" s="542"/>
      <c r="C1494" s="542"/>
      <c r="D1494" s="476" t="s">
        <v>1293</v>
      </c>
      <c r="E1494" s="490">
        <f>+E1486+E1491</f>
        <v>0</v>
      </c>
      <c r="F1494" s="491">
        <f>+F1486+F1491</f>
        <v>2137.89</v>
      </c>
    </row>
    <row r="1495" spans="1:6" x14ac:dyDescent="0.2">
      <c r="A1495" s="438"/>
      <c r="B1495" s="453"/>
      <c r="C1495" s="453"/>
      <c r="E1495" s="456"/>
      <c r="F1495" s="457"/>
    </row>
    <row r="1496" spans="1:6" x14ac:dyDescent="0.2">
      <c r="A1496" s="541"/>
      <c r="B1496" s="542"/>
      <c r="C1496" s="462"/>
      <c r="D1496" s="476"/>
      <c r="E1496" s="461"/>
      <c r="F1496" s="415"/>
    </row>
    <row r="1497" spans="1:6" x14ac:dyDescent="0.2">
      <c r="A1497" s="541" t="s">
        <v>1292</v>
      </c>
      <c r="B1497" s="542"/>
      <c r="C1497" s="542"/>
      <c r="D1497" s="476"/>
      <c r="E1497" s="490">
        <f>+E128+E162+E205+E308+E350+E405+E456+E529+E719+E828+E892+E1045+E1123+E1195+E1254+E1299+E1333+E1366+E1399+E1434+E1455+E1474+E1494</f>
        <v>1474673.58</v>
      </c>
      <c r="F1497" s="491">
        <f>+F128+F162+F205+F308+F350+F405+F456+F529+F719+F828+F892+F1045+F1123+F1195+F1254+F1299+F1333+F1366+F1399+F1434+F1455+F1474+F1494</f>
        <v>1623636.1099999996</v>
      </c>
    </row>
    <row r="1498" spans="1:6" x14ac:dyDescent="0.2">
      <c r="A1498" s="454"/>
      <c r="B1498" s="503"/>
      <c r="C1498" s="504"/>
      <c r="D1498" s="476"/>
      <c r="E1498" s="477"/>
      <c r="F1498" s="478"/>
    </row>
    <row r="1499" spans="1:6" x14ac:dyDescent="0.2">
      <c r="A1499" s="541"/>
      <c r="B1499" s="542"/>
      <c r="C1499" s="462"/>
      <c r="D1499" s="476"/>
      <c r="E1499" s="461"/>
      <c r="F1499" s="415"/>
    </row>
    <row r="1500" spans="1:6" x14ac:dyDescent="0.2">
      <c r="A1500" s="541" t="s">
        <v>1291</v>
      </c>
      <c r="B1500" s="542"/>
      <c r="C1500" s="542"/>
      <c r="D1500" s="476"/>
      <c r="E1500" s="477">
        <f>+E1497</f>
        <v>1474673.58</v>
      </c>
      <c r="F1500" s="478">
        <f>+F1497</f>
        <v>1623636.1099999996</v>
      </c>
    </row>
    <row r="1501" spans="1:6" x14ac:dyDescent="0.2">
      <c r="A1501" s="407"/>
      <c r="B1501" s="503"/>
      <c r="C1501" s="504"/>
      <c r="D1501" s="476"/>
      <c r="E1501" s="477"/>
      <c r="F1501" s="478"/>
    </row>
    <row r="1502" spans="1:6" x14ac:dyDescent="0.2">
      <c r="A1502" s="407"/>
      <c r="B1502" s="462"/>
      <c r="C1502" s="453"/>
      <c r="D1502" s="405"/>
      <c r="E1502" s="477"/>
      <c r="F1502" s="478"/>
    </row>
    <row r="1503" spans="1:6" x14ac:dyDescent="0.2">
      <c r="A1503" s="403"/>
      <c r="B1503" s="453"/>
      <c r="C1503" s="453"/>
      <c r="D1503" s="405"/>
      <c r="E1503" s="461"/>
      <c r="F1503" s="415"/>
    </row>
    <row r="1504" spans="1:6" ht="13.5" thickBot="1" x14ac:dyDescent="0.25">
      <c r="A1504" s="543"/>
      <c r="B1504" s="544"/>
      <c r="C1504" s="505"/>
      <c r="D1504" s="479"/>
      <c r="E1504" s="480"/>
      <c r="F1504" s="423"/>
    </row>
    <row r="1505" spans="1:6" ht="13.5" thickTop="1" x14ac:dyDescent="0.2"/>
    <row r="1506" spans="1:6" ht="27.75" customHeight="1" x14ac:dyDescent="0.2">
      <c r="A1506" s="538" t="s">
        <v>675</v>
      </c>
      <c r="B1506" s="539"/>
      <c r="C1506" s="539"/>
      <c r="D1506" s="539"/>
      <c r="E1506" s="539"/>
      <c r="F1506" s="456" t="s">
        <v>675</v>
      </c>
    </row>
    <row r="1507" spans="1:6" s="508" customFormat="1" ht="27" customHeight="1" x14ac:dyDescent="0.25">
      <c r="A1507" s="540" t="s">
        <v>1584</v>
      </c>
      <c r="B1507" s="539"/>
      <c r="C1507" s="539"/>
      <c r="D1507" s="539"/>
      <c r="E1507" s="539"/>
      <c r="F1507" s="507" t="s">
        <v>675</v>
      </c>
    </row>
    <row r="1508" spans="1:6" x14ac:dyDescent="0.2">
      <c r="A1508" s="509"/>
    </row>
    <row r="1541" spans="1:6" s="467" customFormat="1" x14ac:dyDescent="0.2">
      <c r="A1541" s="506"/>
      <c r="B1541" s="400"/>
      <c r="C1541" s="448"/>
      <c r="D1541" s="409"/>
      <c r="E1541" s="402"/>
      <c r="F1541" s="402"/>
    </row>
    <row r="1542" spans="1:6" s="467" customFormat="1" x14ac:dyDescent="0.2">
      <c r="A1542" s="506"/>
      <c r="B1542" s="400"/>
      <c r="C1542" s="448"/>
      <c r="D1542" s="409"/>
      <c r="E1542" s="402"/>
      <c r="F1542" s="402"/>
    </row>
    <row r="1543" spans="1:6" s="467" customFormat="1" x14ac:dyDescent="0.2">
      <c r="A1543" s="506"/>
      <c r="B1543" s="400"/>
      <c r="C1543" s="448"/>
      <c r="D1543" s="409"/>
      <c r="E1543" s="402"/>
      <c r="F1543" s="402"/>
    </row>
    <row r="1544" spans="1:6" s="467" customFormat="1" x14ac:dyDescent="0.2">
      <c r="A1544" s="506"/>
      <c r="B1544" s="400"/>
      <c r="C1544" s="448"/>
      <c r="D1544" s="409"/>
      <c r="E1544" s="402"/>
      <c r="F1544" s="402"/>
    </row>
    <row r="1545" spans="1:6" s="467" customFormat="1" x14ac:dyDescent="0.2">
      <c r="A1545" s="506"/>
      <c r="B1545" s="400"/>
      <c r="C1545" s="448"/>
      <c r="D1545" s="409"/>
      <c r="E1545" s="402"/>
      <c r="F1545" s="402"/>
    </row>
    <row r="1546" spans="1:6" s="467" customFormat="1" x14ac:dyDescent="0.2">
      <c r="A1546" s="506"/>
      <c r="B1546" s="400"/>
      <c r="C1546" s="448"/>
      <c r="D1546" s="409"/>
      <c r="E1546" s="402"/>
      <c r="F1546" s="402"/>
    </row>
    <row r="1592" spans="1:6" s="467" customFormat="1" x14ac:dyDescent="0.2">
      <c r="A1592" s="506"/>
      <c r="B1592" s="400"/>
      <c r="C1592" s="448"/>
      <c r="D1592" s="409"/>
      <c r="E1592" s="402"/>
      <c r="F1592" s="402"/>
    </row>
    <row r="1593" spans="1:6" s="467" customFormat="1" x14ac:dyDescent="0.2">
      <c r="A1593" s="506"/>
      <c r="B1593" s="400"/>
      <c r="C1593" s="448"/>
      <c r="D1593" s="409"/>
      <c r="E1593" s="402"/>
      <c r="F1593" s="402"/>
    </row>
    <row r="1594" spans="1:6" s="467" customFormat="1" x14ac:dyDescent="0.2">
      <c r="A1594" s="506"/>
      <c r="B1594" s="400"/>
      <c r="C1594" s="448"/>
      <c r="D1594" s="409"/>
      <c r="E1594" s="402"/>
      <c r="F1594" s="402"/>
    </row>
    <row r="1595" spans="1:6" s="467" customFormat="1" x14ac:dyDescent="0.2">
      <c r="A1595" s="506"/>
      <c r="B1595" s="400"/>
      <c r="C1595" s="448"/>
      <c r="D1595" s="409"/>
      <c r="E1595" s="402"/>
      <c r="F1595" s="402"/>
    </row>
    <row r="1596" spans="1:6" s="467" customFormat="1" x14ac:dyDescent="0.2">
      <c r="A1596" s="506"/>
      <c r="B1596" s="400"/>
      <c r="C1596" s="448"/>
      <c r="D1596" s="409"/>
      <c r="E1596" s="402"/>
      <c r="F1596" s="402"/>
    </row>
    <row r="1597" spans="1:6" s="467" customFormat="1" x14ac:dyDescent="0.2">
      <c r="A1597" s="506"/>
      <c r="B1597" s="400"/>
      <c r="C1597" s="448"/>
      <c r="D1597" s="409"/>
      <c r="E1597" s="402"/>
      <c r="F1597" s="402"/>
    </row>
    <row r="1644" spans="1:6" s="467" customFormat="1" x14ac:dyDescent="0.2">
      <c r="A1644" s="506"/>
      <c r="B1644" s="400"/>
      <c r="C1644" s="448"/>
      <c r="D1644" s="409"/>
      <c r="E1644" s="402"/>
      <c r="F1644" s="402"/>
    </row>
    <row r="1645" spans="1:6" s="467" customFormat="1" x14ac:dyDescent="0.2">
      <c r="A1645" s="506"/>
      <c r="B1645" s="400"/>
      <c r="C1645" s="448"/>
      <c r="D1645" s="409"/>
      <c r="E1645" s="402"/>
      <c r="F1645" s="402"/>
    </row>
    <row r="1646" spans="1:6" s="467" customFormat="1" x14ac:dyDescent="0.2">
      <c r="A1646" s="506"/>
      <c r="B1646" s="400"/>
      <c r="C1646" s="448"/>
      <c r="D1646" s="409"/>
      <c r="E1646" s="402"/>
      <c r="F1646" s="402"/>
    </row>
    <row r="1647" spans="1:6" s="467" customFormat="1" x14ac:dyDescent="0.2">
      <c r="A1647" s="506"/>
      <c r="B1647" s="400"/>
      <c r="C1647" s="448"/>
      <c r="D1647" s="409"/>
      <c r="E1647" s="402"/>
      <c r="F1647" s="402"/>
    </row>
    <row r="1648" spans="1:6" s="467" customFormat="1" x14ac:dyDescent="0.2">
      <c r="A1648" s="506"/>
      <c r="B1648" s="400"/>
      <c r="C1648" s="448"/>
      <c r="D1648" s="409"/>
      <c r="E1648" s="402"/>
      <c r="F1648" s="402"/>
    </row>
    <row r="1649" spans="1:6" s="467" customFormat="1" x14ac:dyDescent="0.2">
      <c r="A1649" s="506"/>
      <c r="B1649" s="400"/>
      <c r="C1649" s="448"/>
      <c r="D1649" s="409"/>
      <c r="E1649" s="402"/>
      <c r="F1649" s="402"/>
    </row>
    <row r="1675" spans="1:6" s="467" customFormat="1" x14ac:dyDescent="0.2">
      <c r="A1675" s="506"/>
      <c r="B1675" s="400"/>
      <c r="C1675" s="448"/>
      <c r="D1675" s="409"/>
      <c r="E1675" s="402"/>
      <c r="F1675" s="402"/>
    </row>
    <row r="1676" spans="1:6" s="467" customFormat="1" x14ac:dyDescent="0.2">
      <c r="A1676" s="506"/>
      <c r="B1676" s="400"/>
      <c r="C1676" s="448"/>
      <c r="D1676" s="409"/>
      <c r="E1676" s="402"/>
      <c r="F1676" s="402"/>
    </row>
    <row r="1677" spans="1:6" s="467" customFormat="1" x14ac:dyDescent="0.2">
      <c r="A1677" s="506"/>
      <c r="B1677" s="400"/>
      <c r="C1677" s="448"/>
      <c r="D1677" s="409"/>
      <c r="E1677" s="402"/>
      <c r="F1677" s="402"/>
    </row>
    <row r="1678" spans="1:6" s="467" customFormat="1" x14ac:dyDescent="0.2">
      <c r="A1678" s="506"/>
      <c r="B1678" s="400"/>
      <c r="C1678" s="448"/>
      <c r="D1678" s="409"/>
      <c r="E1678" s="402"/>
      <c r="F1678" s="402"/>
    </row>
    <row r="1679" spans="1:6" s="467" customFormat="1" x14ac:dyDescent="0.2">
      <c r="A1679" s="506"/>
      <c r="B1679" s="400"/>
      <c r="C1679" s="448"/>
      <c r="D1679" s="409"/>
      <c r="E1679" s="402"/>
      <c r="F1679" s="402"/>
    </row>
    <row r="1680" spans="1:6" s="467" customFormat="1" x14ac:dyDescent="0.2">
      <c r="A1680" s="506"/>
      <c r="B1680" s="400"/>
      <c r="C1680" s="448"/>
      <c r="D1680" s="409"/>
      <c r="E1680" s="402"/>
      <c r="F1680" s="402"/>
    </row>
    <row r="1701" spans="1:6" s="467" customFormat="1" x14ac:dyDescent="0.2">
      <c r="A1701" s="506"/>
      <c r="B1701" s="400"/>
      <c r="C1701" s="448"/>
      <c r="D1701" s="409"/>
      <c r="E1701" s="402"/>
      <c r="F1701" s="402"/>
    </row>
    <row r="1702" spans="1:6" s="467" customFormat="1" x14ac:dyDescent="0.2">
      <c r="A1702" s="506"/>
      <c r="B1702" s="400"/>
      <c r="C1702" s="448"/>
      <c r="D1702" s="409"/>
      <c r="E1702" s="402"/>
      <c r="F1702" s="402"/>
    </row>
    <row r="1703" spans="1:6" s="467" customFormat="1" x14ac:dyDescent="0.2">
      <c r="A1703" s="506"/>
      <c r="B1703" s="400"/>
      <c r="C1703" s="448"/>
      <c r="D1703" s="409"/>
      <c r="E1703" s="402"/>
      <c r="F1703" s="402"/>
    </row>
    <row r="1704" spans="1:6" s="467" customFormat="1" x14ac:dyDescent="0.2">
      <c r="A1704" s="506"/>
      <c r="B1704" s="400"/>
      <c r="C1704" s="448"/>
      <c r="D1704" s="409"/>
      <c r="E1704" s="402"/>
      <c r="F1704" s="402"/>
    </row>
    <row r="1705" spans="1:6" s="467" customFormat="1" x14ac:dyDescent="0.2">
      <c r="A1705" s="506"/>
      <c r="B1705" s="400"/>
      <c r="C1705" s="448"/>
      <c r="D1705" s="409"/>
      <c r="E1705" s="402"/>
      <c r="F1705" s="402"/>
    </row>
    <row r="1706" spans="1:6" s="467" customFormat="1" x14ac:dyDescent="0.2">
      <c r="A1706" s="506"/>
      <c r="B1706" s="400"/>
      <c r="C1706" s="448"/>
      <c r="D1706" s="409"/>
      <c r="E1706" s="402"/>
      <c r="F1706" s="402"/>
    </row>
    <row r="1732" spans="1:6" s="467" customFormat="1" x14ac:dyDescent="0.2">
      <c r="A1732" s="506"/>
      <c r="B1732" s="400"/>
      <c r="C1732" s="448"/>
      <c r="D1732" s="409"/>
      <c r="E1732" s="402"/>
      <c r="F1732" s="402"/>
    </row>
    <row r="1733" spans="1:6" s="467" customFormat="1" x14ac:dyDescent="0.2">
      <c r="A1733" s="506"/>
      <c r="B1733" s="400"/>
      <c r="C1733" s="448"/>
      <c r="D1733" s="409"/>
      <c r="E1733" s="402"/>
      <c r="F1733" s="402"/>
    </row>
    <row r="1734" spans="1:6" s="467" customFormat="1" x14ac:dyDescent="0.2">
      <c r="A1734" s="506"/>
      <c r="B1734" s="400"/>
      <c r="C1734" s="448"/>
      <c r="D1734" s="409"/>
      <c r="E1734" s="402"/>
      <c r="F1734" s="402"/>
    </row>
    <row r="1735" spans="1:6" s="467" customFormat="1" x14ac:dyDescent="0.2">
      <c r="A1735" s="506"/>
      <c r="B1735" s="400"/>
      <c r="C1735" s="448"/>
      <c r="D1735" s="409"/>
      <c r="E1735" s="402"/>
      <c r="F1735" s="402"/>
    </row>
    <row r="1736" spans="1:6" s="467" customFormat="1" x14ac:dyDescent="0.2">
      <c r="A1736" s="506"/>
      <c r="B1736" s="400"/>
      <c r="C1736" s="448"/>
      <c r="D1736" s="409"/>
      <c r="E1736" s="402"/>
      <c r="F1736" s="402"/>
    </row>
    <row r="1737" spans="1:6" s="467" customFormat="1" x14ac:dyDescent="0.2">
      <c r="A1737" s="506"/>
      <c r="B1737" s="400"/>
      <c r="C1737" s="448"/>
      <c r="D1737" s="409"/>
      <c r="E1737" s="402"/>
      <c r="F1737" s="402"/>
    </row>
    <row r="1738" spans="1:6" s="467" customFormat="1" x14ac:dyDescent="0.2">
      <c r="A1738" s="506"/>
      <c r="B1738" s="400"/>
      <c r="C1738" s="448"/>
      <c r="D1738" s="409"/>
      <c r="E1738" s="402"/>
      <c r="F1738" s="402"/>
    </row>
    <row r="1739" spans="1:6" s="467" customFormat="1" x14ac:dyDescent="0.2">
      <c r="A1739" s="506"/>
      <c r="B1739" s="400"/>
      <c r="C1739" s="448"/>
      <c r="D1739" s="409"/>
      <c r="E1739" s="402"/>
      <c r="F1739" s="402"/>
    </row>
    <row r="1740" spans="1:6" s="467" customFormat="1" x14ac:dyDescent="0.2">
      <c r="A1740" s="506"/>
      <c r="B1740" s="400"/>
      <c r="C1740" s="448"/>
      <c r="D1740" s="409"/>
      <c r="E1740" s="402"/>
      <c r="F1740" s="402"/>
    </row>
    <row r="1741" spans="1:6" s="467" customFormat="1" x14ac:dyDescent="0.2">
      <c r="A1741" s="506"/>
      <c r="B1741" s="400"/>
      <c r="C1741" s="448"/>
      <c r="D1741" s="409"/>
      <c r="E1741" s="402"/>
      <c r="F1741" s="402"/>
    </row>
    <row r="1742" spans="1:6" s="467" customFormat="1" x14ac:dyDescent="0.2">
      <c r="A1742" s="506"/>
      <c r="B1742" s="400"/>
      <c r="C1742" s="448"/>
      <c r="D1742" s="409"/>
      <c r="E1742" s="402"/>
      <c r="F1742" s="402"/>
    </row>
    <row r="1743" spans="1:6" s="467" customFormat="1" x14ac:dyDescent="0.2">
      <c r="A1743" s="506"/>
      <c r="B1743" s="400"/>
      <c r="C1743" s="448"/>
      <c r="D1743" s="409"/>
      <c r="E1743" s="402"/>
      <c r="F1743" s="402"/>
    </row>
    <row r="1744" spans="1:6" s="467" customFormat="1" x14ac:dyDescent="0.2">
      <c r="A1744" s="506"/>
      <c r="B1744" s="400"/>
      <c r="C1744" s="448"/>
      <c r="D1744" s="409"/>
      <c r="E1744" s="402"/>
      <c r="F1744" s="402"/>
    </row>
    <row r="1745" spans="1:6" s="467" customFormat="1" x14ac:dyDescent="0.2">
      <c r="A1745" s="506"/>
      <c r="B1745" s="400"/>
      <c r="C1745" s="448"/>
      <c r="D1745" s="409"/>
      <c r="E1745" s="402"/>
      <c r="F1745" s="402"/>
    </row>
    <row r="1746" spans="1:6" s="467" customFormat="1" x14ac:dyDescent="0.2">
      <c r="A1746" s="506"/>
      <c r="B1746" s="400"/>
      <c r="C1746" s="448"/>
      <c r="D1746" s="409"/>
      <c r="E1746" s="402"/>
      <c r="F1746" s="402"/>
    </row>
    <row r="1747" spans="1:6" s="467" customFormat="1" x14ac:dyDescent="0.2">
      <c r="A1747" s="506"/>
      <c r="B1747" s="400"/>
      <c r="C1747" s="448"/>
      <c r="D1747" s="409"/>
      <c r="E1747" s="402"/>
      <c r="F1747" s="402"/>
    </row>
    <row r="1748" spans="1:6" s="467" customFormat="1" x14ac:dyDescent="0.2">
      <c r="A1748" s="506"/>
      <c r="B1748" s="400"/>
      <c r="C1748" s="448"/>
      <c r="D1748" s="409"/>
      <c r="E1748" s="402"/>
      <c r="F1748" s="402"/>
    </row>
    <row r="1749" spans="1:6" s="467" customFormat="1" x14ac:dyDescent="0.2">
      <c r="A1749" s="506"/>
      <c r="B1749" s="400"/>
      <c r="C1749" s="448"/>
      <c r="D1749" s="409"/>
      <c r="E1749" s="402"/>
      <c r="F1749" s="402"/>
    </row>
  </sheetData>
  <mergeCells count="98">
    <mergeCell ref="A1:F1"/>
    <mergeCell ref="A2:F2"/>
    <mergeCell ref="A4:C7"/>
    <mergeCell ref="D4:D7"/>
    <mergeCell ref="E4:E7"/>
    <mergeCell ref="F4:F7"/>
    <mergeCell ref="A205:C205"/>
    <mergeCell ref="A8:B8"/>
    <mergeCell ref="D29:E29"/>
    <mergeCell ref="A127:B127"/>
    <mergeCell ref="A128:C128"/>
    <mergeCell ref="A131:B131"/>
    <mergeCell ref="D151:E151"/>
    <mergeCell ref="A161:B161"/>
    <mergeCell ref="A162:C162"/>
    <mergeCell ref="A165:B165"/>
    <mergeCell ref="D191:E191"/>
    <mergeCell ref="A204:B204"/>
    <mergeCell ref="A405:C405"/>
    <mergeCell ref="A209:B209"/>
    <mergeCell ref="D295:E295"/>
    <mergeCell ref="A307:B307"/>
    <mergeCell ref="A308:C308"/>
    <mergeCell ref="A312:B312"/>
    <mergeCell ref="D338:E338"/>
    <mergeCell ref="A349:B349"/>
    <mergeCell ref="A350:C350"/>
    <mergeCell ref="A353:B353"/>
    <mergeCell ref="D383:E383"/>
    <mergeCell ref="A404:B404"/>
    <mergeCell ref="A725:B725"/>
    <mergeCell ref="A411:B411"/>
    <mergeCell ref="D434:E434"/>
    <mergeCell ref="A455:B455"/>
    <mergeCell ref="A456:C456"/>
    <mergeCell ref="A462:B462"/>
    <mergeCell ref="D507:E507"/>
    <mergeCell ref="A528:B528"/>
    <mergeCell ref="A529:C529"/>
    <mergeCell ref="A535:B535"/>
    <mergeCell ref="D698:E698"/>
    <mergeCell ref="A719:C719"/>
    <mergeCell ref="D1109:E1109"/>
    <mergeCell ref="D806:E806"/>
    <mergeCell ref="A827:B827"/>
    <mergeCell ref="A828:C828"/>
    <mergeCell ref="A834:B834"/>
    <mergeCell ref="D870:E870"/>
    <mergeCell ref="A891:B891"/>
    <mergeCell ref="A892:C892"/>
    <mergeCell ref="A898:B898"/>
    <mergeCell ref="A1044:B1044"/>
    <mergeCell ref="A1045:C1045"/>
    <mergeCell ref="A1049:B1049"/>
    <mergeCell ref="D1285:E1285"/>
    <mergeCell ref="A1122:B1122"/>
    <mergeCell ref="A1123:C1123"/>
    <mergeCell ref="A1127:B1127"/>
    <mergeCell ref="D1181:E1181"/>
    <mergeCell ref="A1194:B1194"/>
    <mergeCell ref="A1195:C1195"/>
    <mergeCell ref="A1199:B1199"/>
    <mergeCell ref="D1240:E1240"/>
    <mergeCell ref="A1253:B1253"/>
    <mergeCell ref="A1254:C1254"/>
    <mergeCell ref="A1257:B1257"/>
    <mergeCell ref="A1398:B1398"/>
    <mergeCell ref="A1298:B1298"/>
    <mergeCell ref="A1299:C1299"/>
    <mergeCell ref="A1303:B1303"/>
    <mergeCell ref="D1319:E1319"/>
    <mergeCell ref="A1332:B1332"/>
    <mergeCell ref="A1333:C1333"/>
    <mergeCell ref="A1337:B1337"/>
    <mergeCell ref="D1352:E1352"/>
    <mergeCell ref="A1365:B1365"/>
    <mergeCell ref="A1366:C1366"/>
    <mergeCell ref="A1370:B1370"/>
    <mergeCell ref="A1493:B1493"/>
    <mergeCell ref="A1399:C1399"/>
    <mergeCell ref="A1403:B1403"/>
    <mergeCell ref="A1433:B1433"/>
    <mergeCell ref="A1434:C1434"/>
    <mergeCell ref="A1438:B1438"/>
    <mergeCell ref="A1454:B1454"/>
    <mergeCell ref="A1455:C1455"/>
    <mergeCell ref="A1459:B1459"/>
    <mergeCell ref="A1473:B1473"/>
    <mergeCell ref="A1474:C1474"/>
    <mergeCell ref="A1480:B1480"/>
    <mergeCell ref="A1506:E1506"/>
    <mergeCell ref="A1507:E1507"/>
    <mergeCell ref="A1494:C1494"/>
    <mergeCell ref="A1496:B1496"/>
    <mergeCell ref="A1497:C1497"/>
    <mergeCell ref="A1499:B1499"/>
    <mergeCell ref="A1500:C1500"/>
    <mergeCell ref="A1504:B1504"/>
  </mergeCells>
  <printOptions horizontalCentered="1"/>
  <pageMargins left="0.23622047244094491" right="0.23622047244094491" top="0.74803149606299213" bottom="0.74803149606299213" header="0.31496062992125984" footer="0.31496062992125984"/>
  <pageSetup paperSize="9" scale="82" fitToWidth="4" fitToHeight="4" orientation="portrait" r:id="rId1"/>
  <headerFooter>
    <oddFooter>&amp;R&amp;14&amp;P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14F4-6047-483C-86C0-549198FCDFE6}">
  <sheetPr>
    <tabColor rgb="FF92D050"/>
    <pageSetUpPr fitToPage="1"/>
  </sheetPr>
  <dimension ref="A1:O374"/>
  <sheetViews>
    <sheetView view="pageBreakPreview" zoomScale="40" zoomScaleNormal="30" zoomScaleSheetLayoutView="40" workbookViewId="0">
      <selection activeCell="G1" sqref="G1:G1048576"/>
    </sheetView>
  </sheetViews>
  <sheetFormatPr defaultColWidth="20.85546875" defaultRowHeight="36" x14ac:dyDescent="0.55000000000000004"/>
  <cols>
    <col min="1" max="1" width="25.5703125" style="2" customWidth="1"/>
    <col min="2" max="2" width="29.85546875" style="2" customWidth="1"/>
    <col min="3" max="3" width="39.85546875" style="2" customWidth="1"/>
    <col min="4" max="4" width="41.7109375" style="2" customWidth="1"/>
    <col min="5" max="5" width="42.7109375" style="10" customWidth="1"/>
    <col min="6" max="6" width="255.7109375" style="2" customWidth="1"/>
    <col min="7" max="8" width="46.7109375" style="20" customWidth="1"/>
    <col min="9" max="9" width="103.5703125" style="2" customWidth="1"/>
    <col min="10" max="10" width="36.5703125" style="10" customWidth="1"/>
    <col min="11" max="13" width="20.85546875" style="10"/>
    <col min="14" max="16384" width="20.85546875" style="2"/>
  </cols>
  <sheetData>
    <row r="1" spans="1:15" ht="72" x14ac:dyDescent="0.55000000000000004">
      <c r="A1" s="1" t="s">
        <v>692</v>
      </c>
      <c r="B1" s="1" t="s">
        <v>693</v>
      </c>
      <c r="C1" s="1" t="s">
        <v>885</v>
      </c>
      <c r="D1" s="1" t="s">
        <v>886</v>
      </c>
      <c r="E1" s="1" t="s">
        <v>1160</v>
      </c>
      <c r="F1" s="1" t="s">
        <v>0</v>
      </c>
      <c r="G1" s="1" t="s">
        <v>1159</v>
      </c>
      <c r="H1" s="1" t="s">
        <v>1158</v>
      </c>
      <c r="I1" s="1" t="s">
        <v>905</v>
      </c>
      <c r="J1" s="1" t="s">
        <v>893</v>
      </c>
    </row>
    <row r="2" spans="1:15" s="10" customFormat="1" ht="108" x14ac:dyDescent="0.55000000000000004">
      <c r="A2" s="7" t="s">
        <v>668</v>
      </c>
      <c r="B2" s="7" t="s">
        <v>670</v>
      </c>
      <c r="C2" s="8">
        <v>1030211</v>
      </c>
      <c r="D2" s="8"/>
      <c r="E2" s="8">
        <v>10032</v>
      </c>
      <c r="F2" s="8" t="s">
        <v>28</v>
      </c>
      <c r="G2" s="22">
        <v>51700</v>
      </c>
      <c r="H2" s="22">
        <v>51700</v>
      </c>
      <c r="I2" s="8" t="s">
        <v>1155</v>
      </c>
      <c r="J2" s="8" t="s">
        <v>897</v>
      </c>
    </row>
    <row r="3" spans="1:15" s="10" customFormat="1" ht="108" x14ac:dyDescent="0.55000000000000004">
      <c r="A3" s="7" t="s">
        <v>668</v>
      </c>
      <c r="B3" s="7" t="s">
        <v>670</v>
      </c>
      <c r="C3" s="8">
        <v>1040101</v>
      </c>
      <c r="D3" s="8"/>
      <c r="E3" s="8">
        <v>10039</v>
      </c>
      <c r="F3" s="8" t="s">
        <v>1157</v>
      </c>
      <c r="G3" s="22">
        <v>20000</v>
      </c>
      <c r="H3" s="22">
        <v>0</v>
      </c>
      <c r="I3" s="8" t="s">
        <v>1155</v>
      </c>
      <c r="J3" s="8" t="s">
        <v>897</v>
      </c>
    </row>
    <row r="4" spans="1:15" s="10" customFormat="1" ht="108" x14ac:dyDescent="0.55000000000000004">
      <c r="A4" s="7" t="s">
        <v>668</v>
      </c>
      <c r="B4" s="7" t="s">
        <v>670</v>
      </c>
      <c r="C4" s="8">
        <v>1040101</v>
      </c>
      <c r="D4" s="8"/>
      <c r="E4" s="8">
        <v>10052</v>
      </c>
      <c r="F4" s="8" t="s">
        <v>43</v>
      </c>
      <c r="G4" s="22">
        <v>41000</v>
      </c>
      <c r="H4" s="22">
        <v>41000</v>
      </c>
      <c r="I4" s="8" t="s">
        <v>1155</v>
      </c>
      <c r="J4" s="8" t="s">
        <v>897</v>
      </c>
    </row>
    <row r="5" spans="1:15" s="10" customFormat="1" ht="108" x14ac:dyDescent="0.55000000000000004">
      <c r="A5" s="7" t="s">
        <v>665</v>
      </c>
      <c r="B5" s="7" t="s">
        <v>665</v>
      </c>
      <c r="C5" s="8">
        <v>1030211</v>
      </c>
      <c r="D5" s="8">
        <v>1030211999</v>
      </c>
      <c r="E5" s="8">
        <v>10058</v>
      </c>
      <c r="F5" s="8" t="s">
        <v>52</v>
      </c>
      <c r="G5" s="22">
        <v>400</v>
      </c>
      <c r="H5" s="22">
        <v>400</v>
      </c>
      <c r="I5" s="8" t="s">
        <v>1155</v>
      </c>
      <c r="J5" s="8" t="s">
        <v>897</v>
      </c>
    </row>
    <row r="6" spans="1:15" s="10" customFormat="1" ht="108" x14ac:dyDescent="0.55000000000000004">
      <c r="A6" s="7" t="s">
        <v>665</v>
      </c>
      <c r="B6" s="7" t="s">
        <v>665</v>
      </c>
      <c r="C6" s="8">
        <v>1030202</v>
      </c>
      <c r="D6" s="8"/>
      <c r="E6" s="8">
        <v>10061</v>
      </c>
      <c r="F6" s="8" t="s">
        <v>55</v>
      </c>
      <c r="G6" s="22">
        <v>490</v>
      </c>
      <c r="H6" s="22">
        <v>490</v>
      </c>
      <c r="I6" s="8" t="s">
        <v>1155</v>
      </c>
      <c r="J6" s="8" t="s">
        <v>897</v>
      </c>
    </row>
    <row r="7" spans="1:15" s="10" customFormat="1" ht="108" x14ac:dyDescent="0.55000000000000004">
      <c r="A7" s="7" t="s">
        <v>665</v>
      </c>
      <c r="B7" s="7" t="s">
        <v>323</v>
      </c>
      <c r="C7" s="8">
        <v>1030212</v>
      </c>
      <c r="D7" s="8"/>
      <c r="E7" s="8">
        <v>10068</v>
      </c>
      <c r="F7" s="8" t="s">
        <v>68</v>
      </c>
      <c r="G7" s="22">
        <v>40000</v>
      </c>
      <c r="H7" s="22">
        <v>40000</v>
      </c>
      <c r="I7" s="8" t="s">
        <v>1155</v>
      </c>
      <c r="J7" s="8" t="s">
        <v>897</v>
      </c>
    </row>
    <row r="8" spans="1:15" s="10" customFormat="1" ht="108" x14ac:dyDescent="0.55000000000000004">
      <c r="A8" s="7" t="s">
        <v>665</v>
      </c>
      <c r="B8" s="7" t="s">
        <v>665</v>
      </c>
      <c r="C8" s="8">
        <v>1030102</v>
      </c>
      <c r="D8" s="8">
        <v>1030102009</v>
      </c>
      <c r="E8" s="8">
        <v>10087</v>
      </c>
      <c r="F8" s="8" t="s">
        <v>95</v>
      </c>
      <c r="G8" s="22">
        <v>900</v>
      </c>
      <c r="H8" s="22">
        <v>900</v>
      </c>
      <c r="I8" s="8" t="s">
        <v>1155</v>
      </c>
      <c r="J8" s="8" t="s">
        <v>897</v>
      </c>
    </row>
    <row r="9" spans="1:15" s="10" customFormat="1" ht="108" x14ac:dyDescent="0.55000000000000004">
      <c r="A9" s="7" t="s">
        <v>665</v>
      </c>
      <c r="B9" s="7" t="s">
        <v>665</v>
      </c>
      <c r="C9" s="8">
        <v>1030299</v>
      </c>
      <c r="D9" s="8">
        <v>1030299011</v>
      </c>
      <c r="E9" s="8">
        <v>10088</v>
      </c>
      <c r="F9" s="8" t="s">
        <v>97</v>
      </c>
      <c r="G9" s="22">
        <v>3000</v>
      </c>
      <c r="H9" s="22">
        <v>3000</v>
      </c>
      <c r="I9" s="8" t="s">
        <v>1155</v>
      </c>
      <c r="J9" s="8" t="s">
        <v>897</v>
      </c>
    </row>
    <row r="10" spans="1:15" s="10" customFormat="1" ht="108" x14ac:dyDescent="0.55000000000000004">
      <c r="A10" s="7" t="s">
        <v>665</v>
      </c>
      <c r="B10" s="7" t="s">
        <v>323</v>
      </c>
      <c r="C10" s="8">
        <v>1030204</v>
      </c>
      <c r="D10" s="8">
        <v>1030204004</v>
      </c>
      <c r="E10" s="8">
        <v>10321</v>
      </c>
      <c r="F10" s="8" t="s">
        <v>785</v>
      </c>
      <c r="G10" s="22">
        <v>20000</v>
      </c>
      <c r="H10" s="22">
        <v>15000</v>
      </c>
      <c r="I10" s="8" t="s">
        <v>1155</v>
      </c>
      <c r="J10" s="8" t="s">
        <v>897</v>
      </c>
      <c r="O10" s="10" t="s">
        <v>675</v>
      </c>
    </row>
    <row r="11" spans="1:15" s="10" customFormat="1" ht="108" x14ac:dyDescent="0.55000000000000004">
      <c r="A11" s="7" t="s">
        <v>668</v>
      </c>
      <c r="B11" s="7" t="s">
        <v>670</v>
      </c>
      <c r="C11" s="8">
        <v>1040102</v>
      </c>
      <c r="D11" s="8"/>
      <c r="E11" s="8">
        <v>10406</v>
      </c>
      <c r="F11" s="8" t="s">
        <v>476</v>
      </c>
      <c r="G11" s="22">
        <v>6000</v>
      </c>
      <c r="H11" s="22">
        <v>6000</v>
      </c>
      <c r="I11" s="8" t="s">
        <v>1155</v>
      </c>
      <c r="J11" s="8" t="s">
        <v>897</v>
      </c>
    </row>
    <row r="12" spans="1:15" s="10" customFormat="1" ht="108" x14ac:dyDescent="0.55000000000000004">
      <c r="A12" s="7" t="s">
        <v>665</v>
      </c>
      <c r="B12" s="7" t="s">
        <v>323</v>
      </c>
      <c r="C12" s="8">
        <v>1030212</v>
      </c>
      <c r="D12" s="8"/>
      <c r="E12" s="8">
        <v>10510</v>
      </c>
      <c r="F12" s="8" t="s">
        <v>483</v>
      </c>
      <c r="G12" s="22">
        <v>6000</v>
      </c>
      <c r="H12" s="22">
        <v>6000</v>
      </c>
      <c r="I12" s="8" t="s">
        <v>1155</v>
      </c>
      <c r="J12" s="8" t="s">
        <v>897</v>
      </c>
    </row>
    <row r="13" spans="1:15" s="10" customFormat="1" ht="108" x14ac:dyDescent="0.55000000000000004">
      <c r="A13" s="7" t="s">
        <v>668</v>
      </c>
      <c r="B13" s="7" t="s">
        <v>670</v>
      </c>
      <c r="C13" s="8">
        <v>1040401</v>
      </c>
      <c r="D13" s="8"/>
      <c r="E13" s="8">
        <v>10530</v>
      </c>
      <c r="F13" s="8" t="s">
        <v>1156</v>
      </c>
      <c r="G13" s="22">
        <v>30000</v>
      </c>
      <c r="H13" s="22">
        <v>0</v>
      </c>
      <c r="I13" s="8" t="s">
        <v>1155</v>
      </c>
      <c r="J13" s="8" t="s">
        <v>897</v>
      </c>
    </row>
    <row r="14" spans="1:15" s="10" customFormat="1" ht="108" x14ac:dyDescent="0.55000000000000004">
      <c r="A14" s="7" t="s">
        <v>361</v>
      </c>
      <c r="B14" s="7" t="s">
        <v>671</v>
      </c>
      <c r="C14" s="8">
        <v>1040399</v>
      </c>
      <c r="D14" s="8"/>
      <c r="E14" s="8">
        <v>10548</v>
      </c>
      <c r="F14" s="8" t="s">
        <v>508</v>
      </c>
      <c r="G14" s="22">
        <v>42500</v>
      </c>
      <c r="H14" s="22">
        <v>42500</v>
      </c>
      <c r="I14" s="8" t="s">
        <v>1155</v>
      </c>
      <c r="J14" s="8" t="s">
        <v>897</v>
      </c>
    </row>
    <row r="15" spans="1:15" s="10" customFormat="1" ht="108" x14ac:dyDescent="0.55000000000000004">
      <c r="A15" s="7" t="s">
        <v>361</v>
      </c>
      <c r="B15" s="7" t="s">
        <v>670</v>
      </c>
      <c r="C15" s="8">
        <v>1040399</v>
      </c>
      <c r="D15" s="8"/>
      <c r="E15" s="8">
        <v>10549</v>
      </c>
      <c r="F15" s="8" t="s">
        <v>510</v>
      </c>
      <c r="G15" s="22">
        <v>12500</v>
      </c>
      <c r="H15" s="22">
        <v>12500</v>
      </c>
      <c r="I15" s="8" t="s">
        <v>1155</v>
      </c>
      <c r="J15" s="8" t="s">
        <v>897</v>
      </c>
    </row>
    <row r="16" spans="1:15" s="10" customFormat="1" ht="108" x14ac:dyDescent="0.55000000000000004">
      <c r="A16" s="7" t="s">
        <v>361</v>
      </c>
      <c r="B16" s="7" t="s">
        <v>670</v>
      </c>
      <c r="C16" s="8">
        <v>1040399</v>
      </c>
      <c r="D16" s="8"/>
      <c r="E16" s="8">
        <v>10550</v>
      </c>
      <c r="F16" s="8" t="s">
        <v>512</v>
      </c>
      <c r="G16" s="22">
        <v>12500</v>
      </c>
      <c r="H16" s="22">
        <v>12500</v>
      </c>
      <c r="I16" s="8" t="s">
        <v>1155</v>
      </c>
      <c r="J16" s="8" t="s">
        <v>897</v>
      </c>
    </row>
    <row r="17" spans="1:10" s="10" customFormat="1" ht="108" x14ac:dyDescent="0.55000000000000004">
      <c r="A17" s="7" t="s">
        <v>361</v>
      </c>
      <c r="B17" s="7" t="s">
        <v>670</v>
      </c>
      <c r="C17" s="8">
        <v>1040399</v>
      </c>
      <c r="D17" s="8"/>
      <c r="E17" s="8">
        <v>10551</v>
      </c>
      <c r="F17" s="8" t="s">
        <v>513</v>
      </c>
      <c r="G17" s="22">
        <v>12500</v>
      </c>
      <c r="H17" s="22">
        <v>12500</v>
      </c>
      <c r="I17" s="8" t="s">
        <v>1155</v>
      </c>
      <c r="J17" s="8" t="s">
        <v>897</v>
      </c>
    </row>
    <row r="18" spans="1:10" s="10" customFormat="1" ht="108" x14ac:dyDescent="0.55000000000000004">
      <c r="A18" s="7" t="s">
        <v>361</v>
      </c>
      <c r="B18" s="7" t="s">
        <v>670</v>
      </c>
      <c r="C18" s="8">
        <v>1040399</v>
      </c>
      <c r="D18" s="8"/>
      <c r="E18" s="8">
        <v>10552</v>
      </c>
      <c r="F18" s="8" t="s">
        <v>514</v>
      </c>
      <c r="G18" s="22">
        <v>12500</v>
      </c>
      <c r="H18" s="22">
        <v>12500</v>
      </c>
      <c r="I18" s="8" t="s">
        <v>1155</v>
      </c>
      <c r="J18" s="8" t="s">
        <v>897</v>
      </c>
    </row>
    <row r="19" spans="1:10" s="10" customFormat="1" ht="108" x14ac:dyDescent="0.55000000000000004">
      <c r="A19" s="7" t="s">
        <v>361</v>
      </c>
      <c r="B19" s="7" t="s">
        <v>671</v>
      </c>
      <c r="C19" s="8">
        <v>1040102</v>
      </c>
      <c r="D19" s="8"/>
      <c r="E19" s="8">
        <v>10562</v>
      </c>
      <c r="F19" s="8" t="s">
        <v>526</v>
      </c>
      <c r="G19" s="22">
        <v>15000</v>
      </c>
      <c r="H19" s="22">
        <v>15000</v>
      </c>
      <c r="I19" s="8" t="s">
        <v>1155</v>
      </c>
      <c r="J19" s="8" t="s">
        <v>897</v>
      </c>
    </row>
    <row r="20" spans="1:10" s="10" customFormat="1" ht="108" x14ac:dyDescent="0.55000000000000004">
      <c r="A20" s="7" t="s">
        <v>361</v>
      </c>
      <c r="B20" s="7" t="s">
        <v>671</v>
      </c>
      <c r="C20" s="8">
        <v>1040205</v>
      </c>
      <c r="D20" s="8"/>
      <c r="E20" s="8">
        <v>10563</v>
      </c>
      <c r="F20" s="8" t="s">
        <v>804</v>
      </c>
      <c r="G20" s="22">
        <v>42500</v>
      </c>
      <c r="H20" s="22">
        <v>42500</v>
      </c>
      <c r="I20" s="8" t="s">
        <v>1155</v>
      </c>
      <c r="J20" s="8" t="s">
        <v>897</v>
      </c>
    </row>
    <row r="21" spans="1:10" s="10" customFormat="1" ht="108" x14ac:dyDescent="0.55000000000000004">
      <c r="A21" s="7" t="s">
        <v>665</v>
      </c>
      <c r="B21" s="7" t="s">
        <v>323</v>
      </c>
      <c r="C21" s="8">
        <v>1030204</v>
      </c>
      <c r="D21" s="8"/>
      <c r="E21" s="8">
        <v>10575</v>
      </c>
      <c r="F21" s="8" t="s">
        <v>808</v>
      </c>
      <c r="G21" s="22">
        <v>15000</v>
      </c>
      <c r="H21" s="22">
        <v>15000</v>
      </c>
      <c r="I21" s="8" t="s">
        <v>1155</v>
      </c>
      <c r="J21" s="8" t="s">
        <v>897</v>
      </c>
    </row>
    <row r="22" spans="1:10" s="10" customFormat="1" ht="108" x14ac:dyDescent="0.55000000000000004">
      <c r="A22" s="7" t="s">
        <v>668</v>
      </c>
      <c r="B22" s="7" t="s">
        <v>665</v>
      </c>
      <c r="C22" s="8">
        <v>2030102</v>
      </c>
      <c r="D22" s="8"/>
      <c r="E22" s="8">
        <v>20027</v>
      </c>
      <c r="F22" s="8" t="s">
        <v>605</v>
      </c>
      <c r="G22" s="22">
        <v>90000</v>
      </c>
      <c r="H22" s="22">
        <v>90000</v>
      </c>
      <c r="I22" s="8" t="s">
        <v>1155</v>
      </c>
      <c r="J22" s="8" t="s">
        <v>897</v>
      </c>
    </row>
    <row r="23" spans="1:10" s="10" customFormat="1" ht="108" x14ac:dyDescent="0.55000000000000004">
      <c r="A23" s="7" t="s">
        <v>668</v>
      </c>
      <c r="B23" s="7" t="s">
        <v>665</v>
      </c>
      <c r="C23" s="8">
        <v>2020199</v>
      </c>
      <c r="D23" s="8"/>
      <c r="E23" s="8">
        <v>20049</v>
      </c>
      <c r="F23" s="8" t="s">
        <v>870</v>
      </c>
      <c r="G23" s="22">
        <v>10000</v>
      </c>
      <c r="H23" s="22">
        <v>10000</v>
      </c>
      <c r="I23" s="8" t="s">
        <v>1155</v>
      </c>
      <c r="J23" s="8" t="s">
        <v>897</v>
      </c>
    </row>
    <row r="24" spans="1:10" s="10" customFormat="1" x14ac:dyDescent="0.55000000000000004">
      <c r="A24" s="7" t="s">
        <v>665</v>
      </c>
      <c r="B24" s="7" t="s">
        <v>324</v>
      </c>
      <c r="C24" s="8">
        <v>1100503</v>
      </c>
      <c r="D24" s="8">
        <v>1100503001</v>
      </c>
      <c r="E24" s="8">
        <v>10065</v>
      </c>
      <c r="F24" s="8" t="s">
        <v>61</v>
      </c>
      <c r="G24" s="22">
        <v>800</v>
      </c>
      <c r="H24" s="22">
        <v>800</v>
      </c>
      <c r="I24" s="8" t="s">
        <v>1154</v>
      </c>
      <c r="J24" s="8" t="s">
        <v>897</v>
      </c>
    </row>
    <row r="25" spans="1:10" s="10" customFormat="1" x14ac:dyDescent="0.55000000000000004">
      <c r="A25" s="7" t="s">
        <v>665</v>
      </c>
      <c r="B25" s="7" t="s">
        <v>324</v>
      </c>
      <c r="C25" s="8">
        <v>1100503</v>
      </c>
      <c r="D25" s="8">
        <v>1100503001</v>
      </c>
      <c r="E25" s="8">
        <v>10066</v>
      </c>
      <c r="F25" s="8" t="s">
        <v>64</v>
      </c>
      <c r="G25" s="22">
        <v>800</v>
      </c>
      <c r="H25" s="22">
        <v>800</v>
      </c>
      <c r="I25" s="8" t="s">
        <v>1154</v>
      </c>
      <c r="J25" s="8" t="s">
        <v>897</v>
      </c>
    </row>
    <row r="26" spans="1:10" s="10" customFormat="1" x14ac:dyDescent="0.55000000000000004">
      <c r="A26" s="7" t="s">
        <v>667</v>
      </c>
      <c r="B26" s="7" t="s">
        <v>665</v>
      </c>
      <c r="C26" s="8">
        <v>1100101</v>
      </c>
      <c r="D26" s="8">
        <v>1100101001</v>
      </c>
      <c r="E26" s="8">
        <v>10330</v>
      </c>
      <c r="F26" s="8" t="s">
        <v>408</v>
      </c>
      <c r="G26" s="22">
        <v>72500</v>
      </c>
      <c r="H26" s="22">
        <v>57910</v>
      </c>
      <c r="I26" s="8" t="s">
        <v>1154</v>
      </c>
      <c r="J26" s="8" t="s">
        <v>897</v>
      </c>
    </row>
    <row r="27" spans="1:10" s="10" customFormat="1" x14ac:dyDescent="0.55000000000000004">
      <c r="A27" s="7" t="s">
        <v>667</v>
      </c>
      <c r="B27" s="7" t="s">
        <v>665</v>
      </c>
      <c r="C27" s="8">
        <v>1100101</v>
      </c>
      <c r="D27" s="8">
        <v>1100101001</v>
      </c>
      <c r="E27" s="8">
        <v>10331</v>
      </c>
      <c r="F27" s="8" t="s">
        <v>411</v>
      </c>
      <c r="G27" s="22">
        <v>70000</v>
      </c>
      <c r="H27" s="22">
        <v>60000</v>
      </c>
      <c r="I27" s="8" t="s">
        <v>1154</v>
      </c>
      <c r="J27" s="8" t="s">
        <v>897</v>
      </c>
    </row>
    <row r="28" spans="1:10" s="10" customFormat="1" x14ac:dyDescent="0.55000000000000004">
      <c r="A28" s="7" t="s">
        <v>665</v>
      </c>
      <c r="B28" s="7" t="s">
        <v>324</v>
      </c>
      <c r="C28" s="8">
        <v>1100504</v>
      </c>
      <c r="D28" s="8">
        <v>1100504001</v>
      </c>
      <c r="E28" s="8">
        <v>10334</v>
      </c>
      <c r="F28" s="8" t="s">
        <v>413</v>
      </c>
      <c r="G28" s="22">
        <v>2000</v>
      </c>
      <c r="H28" s="22">
        <v>2000</v>
      </c>
      <c r="I28" s="8" t="s">
        <v>1154</v>
      </c>
      <c r="J28" s="8" t="s">
        <v>897</v>
      </c>
    </row>
    <row r="29" spans="1:10" s="10" customFormat="1" x14ac:dyDescent="0.55000000000000004">
      <c r="A29" s="7" t="s">
        <v>665</v>
      </c>
      <c r="B29" s="7" t="s">
        <v>324</v>
      </c>
      <c r="C29" s="8">
        <v>1070602</v>
      </c>
      <c r="D29" s="8">
        <v>1070602999</v>
      </c>
      <c r="E29" s="8">
        <v>10337</v>
      </c>
      <c r="F29" s="8" t="s">
        <v>417</v>
      </c>
      <c r="G29" s="22">
        <v>500</v>
      </c>
      <c r="H29" s="22">
        <v>500</v>
      </c>
      <c r="I29" s="8" t="s">
        <v>1154</v>
      </c>
      <c r="J29" s="8" t="s">
        <v>897</v>
      </c>
    </row>
    <row r="30" spans="1:10" s="10" customFormat="1" x14ac:dyDescent="0.55000000000000004">
      <c r="A30" s="7" t="s">
        <v>667</v>
      </c>
      <c r="B30" s="7" t="s">
        <v>671</v>
      </c>
      <c r="C30" s="8">
        <v>2050101</v>
      </c>
      <c r="D30" s="8">
        <v>2050101001</v>
      </c>
      <c r="E30" s="8">
        <v>20035</v>
      </c>
      <c r="F30" s="8" t="s">
        <v>609</v>
      </c>
      <c r="G30" s="22">
        <v>52500</v>
      </c>
      <c r="H30" s="22">
        <v>52500</v>
      </c>
      <c r="I30" s="8" t="s">
        <v>1154</v>
      </c>
      <c r="J30" s="8" t="s">
        <v>897</v>
      </c>
    </row>
    <row r="31" spans="1:10" s="10" customFormat="1" x14ac:dyDescent="0.55000000000000004">
      <c r="A31" s="7" t="s">
        <v>665</v>
      </c>
      <c r="B31" s="7" t="s">
        <v>671</v>
      </c>
      <c r="C31" s="8">
        <v>1030205</v>
      </c>
      <c r="D31" s="8">
        <v>1030205001</v>
      </c>
      <c r="E31" s="8">
        <v>10020</v>
      </c>
      <c r="F31" s="8" t="s">
        <v>23</v>
      </c>
      <c r="G31" s="22">
        <v>10000</v>
      </c>
      <c r="H31" s="22">
        <v>10000</v>
      </c>
      <c r="I31" s="8" t="s">
        <v>1132</v>
      </c>
      <c r="J31" s="8" t="s">
        <v>897</v>
      </c>
    </row>
    <row r="32" spans="1:10" s="10" customFormat="1" x14ac:dyDescent="0.55000000000000004">
      <c r="A32" s="7" t="s">
        <v>665</v>
      </c>
      <c r="B32" s="7" t="s">
        <v>671</v>
      </c>
      <c r="C32" s="8">
        <v>1030205</v>
      </c>
      <c r="D32" s="8">
        <v>1030205001</v>
      </c>
      <c r="E32" s="8">
        <v>10021</v>
      </c>
      <c r="F32" s="8" t="s">
        <v>26</v>
      </c>
      <c r="G32" s="22">
        <v>4000</v>
      </c>
      <c r="H32" s="22">
        <v>4000</v>
      </c>
      <c r="I32" s="8" t="s">
        <v>1132</v>
      </c>
      <c r="J32" s="8" t="s">
        <v>897</v>
      </c>
    </row>
    <row r="33" spans="1:10" s="10" customFormat="1" x14ac:dyDescent="0.55000000000000004">
      <c r="A33" s="7" t="s">
        <v>665</v>
      </c>
      <c r="B33" s="7" t="s">
        <v>671</v>
      </c>
      <c r="C33" s="8">
        <v>1030205</v>
      </c>
      <c r="D33" s="8">
        <v>1030205001</v>
      </c>
      <c r="E33" s="8">
        <v>10215</v>
      </c>
      <c r="F33" s="8" t="s">
        <v>234</v>
      </c>
      <c r="G33" s="22">
        <v>31000</v>
      </c>
      <c r="H33" s="22">
        <v>31000</v>
      </c>
      <c r="I33" s="8" t="s">
        <v>1132</v>
      </c>
      <c r="J33" s="8" t="s">
        <v>897</v>
      </c>
    </row>
    <row r="34" spans="1:10" s="10" customFormat="1" x14ac:dyDescent="0.55000000000000004">
      <c r="A34" s="7" t="s">
        <v>665</v>
      </c>
      <c r="B34" s="7" t="s">
        <v>671</v>
      </c>
      <c r="C34" s="8">
        <v>1030205</v>
      </c>
      <c r="D34" s="8">
        <v>1030205002</v>
      </c>
      <c r="E34" s="8">
        <v>10216</v>
      </c>
      <c r="F34" s="8" t="s">
        <v>236</v>
      </c>
      <c r="G34" s="22">
        <v>26000</v>
      </c>
      <c r="H34" s="22">
        <v>26000</v>
      </c>
      <c r="I34" s="8" t="s">
        <v>1132</v>
      </c>
      <c r="J34" s="8" t="s">
        <v>897</v>
      </c>
    </row>
    <row r="35" spans="1:10" s="10" customFormat="1" x14ac:dyDescent="0.55000000000000004">
      <c r="A35" s="7" t="s">
        <v>665</v>
      </c>
      <c r="B35" s="7" t="s">
        <v>671</v>
      </c>
      <c r="C35" s="8">
        <v>1030205</v>
      </c>
      <c r="D35" s="8">
        <v>1030205002</v>
      </c>
      <c r="E35" s="8">
        <v>10217</v>
      </c>
      <c r="F35" s="8" t="s">
        <v>238</v>
      </c>
      <c r="G35" s="22">
        <v>25000</v>
      </c>
      <c r="H35" s="22">
        <v>25000</v>
      </c>
      <c r="I35" s="8" t="s">
        <v>1132</v>
      </c>
      <c r="J35" s="8" t="s">
        <v>897</v>
      </c>
    </row>
    <row r="36" spans="1:10" s="10" customFormat="1" x14ac:dyDescent="0.55000000000000004">
      <c r="A36" s="7" t="s">
        <v>665</v>
      </c>
      <c r="B36" s="7" t="s">
        <v>671</v>
      </c>
      <c r="C36" s="8">
        <v>1030205</v>
      </c>
      <c r="D36" s="8">
        <v>1030205002</v>
      </c>
      <c r="E36" s="8">
        <v>10218</v>
      </c>
      <c r="F36" s="8" t="s">
        <v>240</v>
      </c>
      <c r="G36" s="22">
        <v>10000</v>
      </c>
      <c r="H36" s="22">
        <v>10000</v>
      </c>
      <c r="I36" s="8" t="s">
        <v>1132</v>
      </c>
      <c r="J36" s="8" t="s">
        <v>897</v>
      </c>
    </row>
    <row r="37" spans="1:10" s="10" customFormat="1" x14ac:dyDescent="0.55000000000000004">
      <c r="A37" s="7" t="s">
        <v>665</v>
      </c>
      <c r="B37" s="7" t="s">
        <v>671</v>
      </c>
      <c r="C37" s="8">
        <v>1030219</v>
      </c>
      <c r="D37" s="8">
        <v>1030219004</v>
      </c>
      <c r="E37" s="8">
        <v>10219</v>
      </c>
      <c r="F37" s="8" t="s">
        <v>242</v>
      </c>
      <c r="G37" s="22">
        <v>32000</v>
      </c>
      <c r="H37" s="22">
        <v>32000</v>
      </c>
      <c r="I37" s="8" t="s">
        <v>1132</v>
      </c>
      <c r="J37" s="8" t="s">
        <v>897</v>
      </c>
    </row>
    <row r="38" spans="1:10" s="10" customFormat="1" x14ac:dyDescent="0.55000000000000004">
      <c r="A38" s="7" t="s">
        <v>665</v>
      </c>
      <c r="B38" s="7" t="s">
        <v>671</v>
      </c>
      <c r="C38" s="8">
        <v>1030205</v>
      </c>
      <c r="D38" s="8">
        <v>1030205002</v>
      </c>
      <c r="E38" s="8">
        <v>10220</v>
      </c>
      <c r="F38" s="8" t="s">
        <v>244</v>
      </c>
      <c r="G38" s="22">
        <v>9000</v>
      </c>
      <c r="H38" s="22">
        <v>9000</v>
      </c>
      <c r="I38" s="8" t="s">
        <v>1132</v>
      </c>
      <c r="J38" s="8" t="s">
        <v>897</v>
      </c>
    </row>
    <row r="39" spans="1:10" s="10" customFormat="1" x14ac:dyDescent="0.55000000000000004">
      <c r="A39" s="7" t="s">
        <v>665</v>
      </c>
      <c r="B39" s="7" t="s">
        <v>673</v>
      </c>
      <c r="C39" s="8">
        <v>1030102</v>
      </c>
      <c r="D39" s="8"/>
      <c r="E39" s="8">
        <v>10267</v>
      </c>
      <c r="F39" s="8" t="s">
        <v>313</v>
      </c>
      <c r="G39" s="22">
        <v>6000</v>
      </c>
      <c r="H39" s="22">
        <v>6000</v>
      </c>
      <c r="I39" s="8" t="s">
        <v>1132</v>
      </c>
      <c r="J39" s="8" t="s">
        <v>897</v>
      </c>
    </row>
    <row r="40" spans="1:10" s="10" customFormat="1" x14ac:dyDescent="0.55000000000000004">
      <c r="A40" s="7" t="s">
        <v>665</v>
      </c>
      <c r="B40" s="7" t="s">
        <v>673</v>
      </c>
      <c r="C40" s="8">
        <v>1030219</v>
      </c>
      <c r="D40" s="8">
        <v>1030219009</v>
      </c>
      <c r="E40" s="8">
        <v>10269</v>
      </c>
      <c r="F40" s="8" t="s">
        <v>315</v>
      </c>
      <c r="G40" s="22">
        <v>130000</v>
      </c>
      <c r="H40" s="22">
        <v>130000</v>
      </c>
      <c r="I40" s="8" t="s">
        <v>1132</v>
      </c>
      <c r="J40" s="8" t="s">
        <v>897</v>
      </c>
    </row>
    <row r="41" spans="1:10" s="10" customFormat="1" x14ac:dyDescent="0.55000000000000004">
      <c r="A41" s="7" t="s">
        <v>665</v>
      </c>
      <c r="B41" s="7" t="s">
        <v>673</v>
      </c>
      <c r="C41" s="8">
        <v>1030219</v>
      </c>
      <c r="D41" s="8">
        <v>1030219001</v>
      </c>
      <c r="E41" s="8">
        <v>10271</v>
      </c>
      <c r="F41" s="8" t="s">
        <v>318</v>
      </c>
      <c r="G41" s="22">
        <v>107175.62</v>
      </c>
      <c r="H41" s="22">
        <v>107175.62</v>
      </c>
      <c r="I41" s="8" t="s">
        <v>1132</v>
      </c>
      <c r="J41" s="8" t="s">
        <v>897</v>
      </c>
    </row>
    <row r="42" spans="1:10" s="10" customFormat="1" x14ac:dyDescent="0.55000000000000004">
      <c r="A42" s="7" t="s">
        <v>665</v>
      </c>
      <c r="B42" s="7" t="s">
        <v>673</v>
      </c>
      <c r="C42" s="8">
        <v>1030219</v>
      </c>
      <c r="D42" s="8">
        <v>1030219006</v>
      </c>
      <c r="E42" s="8">
        <v>10272</v>
      </c>
      <c r="F42" s="8" t="s">
        <v>326</v>
      </c>
      <c r="G42" s="22">
        <v>4896</v>
      </c>
      <c r="H42" s="22">
        <v>4896</v>
      </c>
      <c r="I42" s="8" t="s">
        <v>1132</v>
      </c>
      <c r="J42" s="8" t="s">
        <v>897</v>
      </c>
    </row>
    <row r="43" spans="1:10" s="10" customFormat="1" x14ac:dyDescent="0.55000000000000004">
      <c r="A43" s="7" t="s">
        <v>665</v>
      </c>
      <c r="B43" s="7" t="s">
        <v>673</v>
      </c>
      <c r="C43" s="8">
        <v>1030219</v>
      </c>
      <c r="D43" s="8">
        <v>1030219004</v>
      </c>
      <c r="E43" s="8">
        <v>10277</v>
      </c>
      <c r="F43" s="8" t="s">
        <v>328</v>
      </c>
      <c r="G43" s="22">
        <v>47000</v>
      </c>
      <c r="H43" s="22">
        <v>47000</v>
      </c>
      <c r="I43" s="8" t="s">
        <v>1132</v>
      </c>
      <c r="J43" s="8" t="s">
        <v>897</v>
      </c>
    </row>
    <row r="44" spans="1:10" s="10" customFormat="1" x14ac:dyDescent="0.55000000000000004">
      <c r="A44" s="7" t="s">
        <v>665</v>
      </c>
      <c r="B44" s="7" t="s">
        <v>673</v>
      </c>
      <c r="C44" s="8">
        <v>1030207</v>
      </c>
      <c r="D44" s="8">
        <v>1030207004</v>
      </c>
      <c r="E44" s="8">
        <v>10279</v>
      </c>
      <c r="F44" s="8" t="s">
        <v>330</v>
      </c>
      <c r="G44" s="22">
        <f>80000-189.32</f>
        <v>79810.679999999993</v>
      </c>
      <c r="H44" s="22">
        <v>76000</v>
      </c>
      <c r="I44" s="8" t="s">
        <v>1132</v>
      </c>
      <c r="J44" s="8" t="s">
        <v>897</v>
      </c>
    </row>
    <row r="45" spans="1:10" s="10" customFormat="1" x14ac:dyDescent="0.55000000000000004">
      <c r="A45" s="7" t="s">
        <v>665</v>
      </c>
      <c r="B45" s="7" t="s">
        <v>673</v>
      </c>
      <c r="C45" s="8">
        <v>1030207</v>
      </c>
      <c r="D45" s="8">
        <v>1030207004</v>
      </c>
      <c r="E45" s="8">
        <v>10279</v>
      </c>
      <c r="F45" s="8" t="s">
        <v>330</v>
      </c>
      <c r="G45" s="22">
        <v>189.32</v>
      </c>
      <c r="H45" s="22">
        <v>0</v>
      </c>
      <c r="I45" s="8" t="s">
        <v>1132</v>
      </c>
      <c r="J45" s="8" t="s">
        <v>1148</v>
      </c>
    </row>
    <row r="46" spans="1:10" s="10" customFormat="1" x14ac:dyDescent="0.55000000000000004">
      <c r="A46" s="7" t="s">
        <v>665</v>
      </c>
      <c r="B46" s="7" t="s">
        <v>673</v>
      </c>
      <c r="C46" s="8">
        <v>1030207</v>
      </c>
      <c r="D46" s="8"/>
      <c r="E46" s="8">
        <v>10280</v>
      </c>
      <c r="F46" s="8" t="s">
        <v>334</v>
      </c>
      <c r="G46" s="22">
        <v>4800</v>
      </c>
      <c r="H46" s="22">
        <v>4800</v>
      </c>
      <c r="I46" s="8" t="s">
        <v>1132</v>
      </c>
      <c r="J46" s="8" t="s">
        <v>897</v>
      </c>
    </row>
    <row r="47" spans="1:10" s="10" customFormat="1" x14ac:dyDescent="0.55000000000000004">
      <c r="A47" s="7" t="s">
        <v>665</v>
      </c>
      <c r="B47" s="7" t="s">
        <v>673</v>
      </c>
      <c r="C47" s="8">
        <v>1030207</v>
      </c>
      <c r="D47" s="8">
        <v>1030207006</v>
      </c>
      <c r="E47" s="8">
        <v>10281</v>
      </c>
      <c r="F47" s="8" t="s">
        <v>336</v>
      </c>
      <c r="G47" s="22">
        <v>45000</v>
      </c>
      <c r="H47" s="22">
        <v>45000</v>
      </c>
      <c r="I47" s="8" t="s">
        <v>1132</v>
      </c>
      <c r="J47" s="8" t="s">
        <v>897</v>
      </c>
    </row>
    <row r="48" spans="1:10" s="10" customFormat="1" ht="72" x14ac:dyDescent="0.55000000000000004">
      <c r="A48" s="7" t="s">
        <v>665</v>
      </c>
      <c r="B48" s="7" t="s">
        <v>323</v>
      </c>
      <c r="C48" s="8">
        <v>1090101</v>
      </c>
      <c r="D48" s="8">
        <v>1090101001</v>
      </c>
      <c r="E48" s="8">
        <v>10303</v>
      </c>
      <c r="F48" s="8" t="s">
        <v>383</v>
      </c>
      <c r="G48" s="22">
        <v>9000</v>
      </c>
      <c r="H48" s="22">
        <v>9000</v>
      </c>
      <c r="I48" s="8" t="s">
        <v>1132</v>
      </c>
      <c r="J48" s="8" t="s">
        <v>897</v>
      </c>
    </row>
    <row r="49" spans="1:10" s="10" customFormat="1" x14ac:dyDescent="0.55000000000000004">
      <c r="A49" s="7" t="s">
        <v>665</v>
      </c>
      <c r="B49" s="7" t="s">
        <v>323</v>
      </c>
      <c r="C49" s="8">
        <v>1030218</v>
      </c>
      <c r="D49" s="8">
        <v>1030218001</v>
      </c>
      <c r="E49" s="8">
        <v>10320</v>
      </c>
      <c r="F49" s="8" t="s">
        <v>391</v>
      </c>
      <c r="G49" s="22">
        <v>13000</v>
      </c>
      <c r="H49" s="22">
        <v>13000</v>
      </c>
      <c r="I49" s="8" t="s">
        <v>1132</v>
      </c>
      <c r="J49" s="8" t="s">
        <v>897</v>
      </c>
    </row>
    <row r="50" spans="1:10" s="10" customFormat="1" ht="72" x14ac:dyDescent="0.55000000000000004">
      <c r="A50" s="7" t="s">
        <v>665</v>
      </c>
      <c r="B50" s="7" t="s">
        <v>323</v>
      </c>
      <c r="C50" s="8">
        <v>1090101</v>
      </c>
      <c r="D50" s="8">
        <v>1090101001</v>
      </c>
      <c r="E50" s="8">
        <v>10372</v>
      </c>
      <c r="F50" s="8" t="s">
        <v>448</v>
      </c>
      <c r="G50" s="22">
        <v>100000</v>
      </c>
      <c r="H50" s="22">
        <v>100000</v>
      </c>
      <c r="I50" s="8" t="s">
        <v>1132</v>
      </c>
      <c r="J50" s="8" t="s">
        <v>897</v>
      </c>
    </row>
    <row r="51" spans="1:10" s="10" customFormat="1" x14ac:dyDescent="0.55000000000000004">
      <c r="A51" s="7" t="s">
        <v>665</v>
      </c>
      <c r="B51" s="7" t="s">
        <v>324</v>
      </c>
      <c r="C51" s="8">
        <v>1040104</v>
      </c>
      <c r="D51" s="8">
        <v>1040104001</v>
      </c>
      <c r="E51" s="8">
        <v>10399</v>
      </c>
      <c r="F51" s="8" t="s">
        <v>463</v>
      </c>
      <c r="G51" s="22">
        <v>600</v>
      </c>
      <c r="H51" s="22">
        <v>600</v>
      </c>
      <c r="I51" s="8" t="s">
        <v>1132</v>
      </c>
      <c r="J51" s="8" t="s">
        <v>897</v>
      </c>
    </row>
    <row r="52" spans="1:10" s="10" customFormat="1" x14ac:dyDescent="0.55000000000000004">
      <c r="A52" s="7" t="s">
        <v>665</v>
      </c>
      <c r="B52" s="7" t="s">
        <v>671</v>
      </c>
      <c r="C52" s="8">
        <v>1030102</v>
      </c>
      <c r="D52" s="8">
        <v>1030102999</v>
      </c>
      <c r="E52" s="8">
        <v>10513</v>
      </c>
      <c r="F52" s="8" t="s">
        <v>488</v>
      </c>
      <c r="G52" s="22">
        <v>600</v>
      </c>
      <c r="H52" s="22">
        <v>600</v>
      </c>
      <c r="I52" s="8" t="s">
        <v>1132</v>
      </c>
      <c r="J52" s="8" t="s">
        <v>897</v>
      </c>
    </row>
    <row r="53" spans="1:10" s="10" customFormat="1" x14ac:dyDescent="0.55000000000000004">
      <c r="A53" s="7" t="s">
        <v>665</v>
      </c>
      <c r="B53" s="7" t="s">
        <v>673</v>
      </c>
      <c r="C53" s="8">
        <v>1030219</v>
      </c>
      <c r="D53" s="8">
        <v>1030219003</v>
      </c>
      <c r="E53" s="8">
        <v>10560</v>
      </c>
      <c r="F53" s="8" t="s">
        <v>524</v>
      </c>
      <c r="G53" s="22">
        <v>22000</v>
      </c>
      <c r="H53" s="22">
        <v>22000</v>
      </c>
      <c r="I53" s="8" t="s">
        <v>1132</v>
      </c>
      <c r="J53" s="8" t="s">
        <v>897</v>
      </c>
    </row>
    <row r="54" spans="1:10" s="10" customFormat="1" ht="72" x14ac:dyDescent="0.55000000000000004">
      <c r="A54" s="7" t="s">
        <v>665</v>
      </c>
      <c r="B54" s="7" t="s">
        <v>671</v>
      </c>
      <c r="C54" s="8">
        <v>1030205</v>
      </c>
      <c r="D54" s="8">
        <v>1030205004</v>
      </c>
      <c r="E54" s="8">
        <v>10576</v>
      </c>
      <c r="F54" s="8" t="s">
        <v>544</v>
      </c>
      <c r="G54" s="22">
        <v>6000</v>
      </c>
      <c r="H54" s="22">
        <v>6000</v>
      </c>
      <c r="I54" s="8" t="s">
        <v>1132</v>
      </c>
      <c r="J54" s="8" t="s">
        <v>897</v>
      </c>
    </row>
    <row r="55" spans="1:10" s="10" customFormat="1" x14ac:dyDescent="0.55000000000000004">
      <c r="A55" s="7" t="s">
        <v>665</v>
      </c>
      <c r="B55" s="7" t="s">
        <v>673</v>
      </c>
      <c r="C55" s="8">
        <v>1030219</v>
      </c>
      <c r="D55" s="8">
        <v>1030219005</v>
      </c>
      <c r="E55" s="8">
        <v>10577</v>
      </c>
      <c r="F55" s="8" t="s">
        <v>547</v>
      </c>
      <c r="G55" s="22">
        <v>305152</v>
      </c>
      <c r="H55" s="22">
        <v>305152</v>
      </c>
      <c r="I55" s="8" t="s">
        <v>1132</v>
      </c>
      <c r="J55" s="8" t="s">
        <v>897</v>
      </c>
    </row>
    <row r="56" spans="1:10" s="10" customFormat="1" x14ac:dyDescent="0.55000000000000004">
      <c r="A56" s="7" t="s">
        <v>665</v>
      </c>
      <c r="B56" s="7" t="s">
        <v>673</v>
      </c>
      <c r="C56" s="8">
        <v>1030209</v>
      </c>
      <c r="D56" s="8">
        <v>1030209004</v>
      </c>
      <c r="E56" s="8">
        <v>10578</v>
      </c>
      <c r="F56" s="8" t="s">
        <v>551</v>
      </c>
      <c r="G56" s="22">
        <v>70000</v>
      </c>
      <c r="H56" s="22">
        <v>70000</v>
      </c>
      <c r="I56" s="8" t="s">
        <v>1132</v>
      </c>
      <c r="J56" s="8" t="s">
        <v>897</v>
      </c>
    </row>
    <row r="57" spans="1:10" s="10" customFormat="1" ht="72" x14ac:dyDescent="0.55000000000000004">
      <c r="A57" s="7" t="s">
        <v>665</v>
      </c>
      <c r="B57" s="7" t="s">
        <v>323</v>
      </c>
      <c r="C57" s="8">
        <v>1090101</v>
      </c>
      <c r="D57" s="8"/>
      <c r="E57" s="8">
        <v>10620</v>
      </c>
      <c r="F57" s="8" t="s">
        <v>680</v>
      </c>
      <c r="G57" s="22">
        <v>26500</v>
      </c>
      <c r="H57" s="22">
        <v>26500</v>
      </c>
      <c r="I57" s="8" t="s">
        <v>1132</v>
      </c>
      <c r="J57" s="8" t="s">
        <v>897</v>
      </c>
    </row>
    <row r="58" spans="1:10" s="10" customFormat="1" ht="72" x14ac:dyDescent="0.55000000000000004">
      <c r="A58" s="7" t="s">
        <v>665</v>
      </c>
      <c r="B58" s="7" t="s">
        <v>323</v>
      </c>
      <c r="C58" s="8">
        <v>1030202</v>
      </c>
      <c r="D58" s="8"/>
      <c r="E58" s="8">
        <v>10621</v>
      </c>
      <c r="F58" s="8" t="s">
        <v>827</v>
      </c>
      <c r="G58" s="22">
        <v>500</v>
      </c>
      <c r="H58" s="22">
        <v>500</v>
      </c>
      <c r="I58" s="8" t="s">
        <v>1132</v>
      </c>
      <c r="J58" s="8" t="s">
        <v>897</v>
      </c>
    </row>
    <row r="59" spans="1:10" s="10" customFormat="1" ht="72" x14ac:dyDescent="0.55000000000000004">
      <c r="A59" s="7" t="s">
        <v>665</v>
      </c>
      <c r="B59" s="7" t="s">
        <v>323</v>
      </c>
      <c r="C59" s="8">
        <v>1090101</v>
      </c>
      <c r="D59" s="8"/>
      <c r="E59" s="8">
        <v>10622</v>
      </c>
      <c r="F59" s="8" t="s">
        <v>681</v>
      </c>
      <c r="G59" s="22">
        <v>5676.07</v>
      </c>
      <c r="H59" s="22">
        <v>5676.07</v>
      </c>
      <c r="I59" s="8" t="s">
        <v>1132</v>
      </c>
      <c r="J59" s="8" t="s">
        <v>897</v>
      </c>
    </row>
    <row r="60" spans="1:10" s="10" customFormat="1" x14ac:dyDescent="0.55000000000000004">
      <c r="A60" s="7" t="s">
        <v>665</v>
      </c>
      <c r="B60" s="7" t="s">
        <v>673</v>
      </c>
      <c r="C60" s="8">
        <v>2020302</v>
      </c>
      <c r="D60" s="8">
        <v>2020302001</v>
      </c>
      <c r="E60" s="8">
        <v>20012</v>
      </c>
      <c r="F60" s="8" t="s">
        <v>856</v>
      </c>
      <c r="G60" s="22">
        <v>100000</v>
      </c>
      <c r="H60" s="22">
        <v>100000</v>
      </c>
      <c r="I60" s="8" t="s">
        <v>1132</v>
      </c>
      <c r="J60" s="8" t="s">
        <v>897</v>
      </c>
    </row>
    <row r="61" spans="1:10" s="10" customFormat="1" x14ac:dyDescent="0.55000000000000004">
      <c r="A61" s="7" t="s">
        <v>665</v>
      </c>
      <c r="B61" s="7" t="s">
        <v>673</v>
      </c>
      <c r="C61" s="8">
        <v>2020107</v>
      </c>
      <c r="D61" s="8">
        <v>2020107001</v>
      </c>
      <c r="E61" s="8">
        <v>20013</v>
      </c>
      <c r="F61" s="8" t="s">
        <v>595</v>
      </c>
      <c r="G61" s="22">
        <v>18000</v>
      </c>
      <c r="H61" s="22">
        <v>18000</v>
      </c>
      <c r="I61" s="8" t="s">
        <v>1132</v>
      </c>
      <c r="J61" s="8" t="s">
        <v>897</v>
      </c>
    </row>
    <row r="62" spans="1:10" s="10" customFormat="1" x14ac:dyDescent="0.55000000000000004">
      <c r="A62" s="7" t="s">
        <v>665</v>
      </c>
      <c r="B62" s="7" t="s">
        <v>673</v>
      </c>
      <c r="C62" s="8">
        <v>2020107</v>
      </c>
      <c r="D62" s="8">
        <v>2020107002</v>
      </c>
      <c r="E62" s="8">
        <v>20014</v>
      </c>
      <c r="F62" s="8" t="s">
        <v>597</v>
      </c>
      <c r="G62" s="22">
        <v>48156</v>
      </c>
      <c r="H62" s="22">
        <v>48156</v>
      </c>
      <c r="I62" s="8" t="s">
        <v>1132</v>
      </c>
      <c r="J62" s="8" t="s">
        <v>897</v>
      </c>
    </row>
    <row r="63" spans="1:10" s="10" customFormat="1" x14ac:dyDescent="0.55000000000000004">
      <c r="A63" s="7" t="s">
        <v>665</v>
      </c>
      <c r="B63" s="7" t="s">
        <v>673</v>
      </c>
      <c r="C63" s="8">
        <v>2020107</v>
      </c>
      <c r="D63" s="8">
        <v>2020107003</v>
      </c>
      <c r="E63" s="8">
        <v>20015</v>
      </c>
      <c r="F63" s="8" t="s">
        <v>598</v>
      </c>
      <c r="G63" s="22">
        <v>10000</v>
      </c>
      <c r="H63" s="22">
        <v>10000</v>
      </c>
      <c r="I63" s="8" t="s">
        <v>1132</v>
      </c>
      <c r="J63" s="8" t="s">
        <v>897</v>
      </c>
    </row>
    <row r="64" spans="1:10" s="10" customFormat="1" x14ac:dyDescent="0.55000000000000004">
      <c r="A64" s="7" t="s">
        <v>665</v>
      </c>
      <c r="B64" s="7" t="s">
        <v>673</v>
      </c>
      <c r="C64" s="8">
        <v>2020107</v>
      </c>
      <c r="D64" s="8">
        <v>2020107004</v>
      </c>
      <c r="E64" s="8">
        <v>20016</v>
      </c>
      <c r="F64" s="8" t="s">
        <v>599</v>
      </c>
      <c r="G64" s="22">
        <v>12000</v>
      </c>
      <c r="H64" s="22">
        <v>12000</v>
      </c>
      <c r="I64" s="8" t="s">
        <v>1132</v>
      </c>
      <c r="J64" s="8" t="s">
        <v>897</v>
      </c>
    </row>
    <row r="65" spans="1:10" s="10" customFormat="1" x14ac:dyDescent="0.55000000000000004">
      <c r="A65" s="7" t="s">
        <v>665</v>
      </c>
      <c r="B65" s="7" t="s">
        <v>673</v>
      </c>
      <c r="C65" s="8">
        <v>2020107</v>
      </c>
      <c r="D65" s="8">
        <v>2020107999</v>
      </c>
      <c r="E65" s="8">
        <v>20017</v>
      </c>
      <c r="F65" s="8" t="s">
        <v>601</v>
      </c>
      <c r="G65" s="22">
        <v>15000</v>
      </c>
      <c r="H65" s="22">
        <v>15000</v>
      </c>
      <c r="I65" s="8" t="s">
        <v>1132</v>
      </c>
      <c r="J65" s="8" t="s">
        <v>897</v>
      </c>
    </row>
    <row r="66" spans="1:10" s="10" customFormat="1" x14ac:dyDescent="0.55000000000000004">
      <c r="A66" s="7" t="s">
        <v>665</v>
      </c>
      <c r="B66" s="7" t="s">
        <v>673</v>
      </c>
      <c r="C66" s="8">
        <v>2020107</v>
      </c>
      <c r="D66" s="8">
        <v>2020107999</v>
      </c>
      <c r="E66" s="8">
        <v>20038</v>
      </c>
      <c r="F66" s="8" t="s">
        <v>613</v>
      </c>
      <c r="G66" s="22">
        <v>500</v>
      </c>
      <c r="H66" s="22">
        <v>500</v>
      </c>
      <c r="I66" s="8" t="s">
        <v>1132</v>
      </c>
      <c r="J66" s="8" t="s">
        <v>897</v>
      </c>
    </row>
    <row r="67" spans="1:10" s="10" customFormat="1" x14ac:dyDescent="0.55000000000000004">
      <c r="A67" s="7" t="s">
        <v>665</v>
      </c>
      <c r="B67" s="7" t="s">
        <v>673</v>
      </c>
      <c r="C67" s="8">
        <v>2020302</v>
      </c>
      <c r="D67" s="8">
        <v>2020302001</v>
      </c>
      <c r="E67" s="8">
        <v>20039</v>
      </c>
      <c r="F67" s="8" t="s">
        <v>615</v>
      </c>
      <c r="G67" s="22">
        <v>2000</v>
      </c>
      <c r="H67" s="22">
        <v>2000</v>
      </c>
      <c r="I67" s="8" t="s">
        <v>1132</v>
      </c>
      <c r="J67" s="8" t="s">
        <v>897</v>
      </c>
    </row>
    <row r="68" spans="1:10" s="10" customFormat="1" ht="72" x14ac:dyDescent="0.55000000000000004">
      <c r="A68" s="7" t="s">
        <v>668</v>
      </c>
      <c r="B68" s="7">
        <v>502</v>
      </c>
      <c r="C68" s="8">
        <v>1030219</v>
      </c>
      <c r="D68" s="8"/>
      <c r="E68" s="8">
        <v>10566</v>
      </c>
      <c r="F68" s="8" t="s">
        <v>1153</v>
      </c>
      <c r="G68" s="22">
        <v>12800</v>
      </c>
      <c r="H68" s="22">
        <v>25600</v>
      </c>
      <c r="I68" s="8" t="s">
        <v>1152</v>
      </c>
      <c r="J68" s="8" t="s">
        <v>897</v>
      </c>
    </row>
    <row r="69" spans="1:10" s="10" customFormat="1" ht="72" x14ac:dyDescent="0.55000000000000004">
      <c r="A69" s="7" t="s">
        <v>665</v>
      </c>
      <c r="B69" s="7" t="s">
        <v>665</v>
      </c>
      <c r="C69" s="8">
        <v>1030299</v>
      </c>
      <c r="D69" s="8">
        <v>1030299011</v>
      </c>
      <c r="E69" s="8">
        <v>10091</v>
      </c>
      <c r="F69" s="8" t="s">
        <v>102</v>
      </c>
      <c r="G69" s="22">
        <v>1000</v>
      </c>
      <c r="H69" s="22">
        <v>1000</v>
      </c>
      <c r="I69" s="8" t="s">
        <v>1152</v>
      </c>
      <c r="J69" s="8" t="s">
        <v>897</v>
      </c>
    </row>
    <row r="70" spans="1:10" s="10" customFormat="1" ht="72" x14ac:dyDescent="0.55000000000000004">
      <c r="A70" s="7" t="s">
        <v>665</v>
      </c>
      <c r="B70" s="7" t="s">
        <v>665</v>
      </c>
      <c r="C70" s="8">
        <v>1030201</v>
      </c>
      <c r="D70" s="8">
        <v>1030201001</v>
      </c>
      <c r="E70" s="8">
        <v>10117</v>
      </c>
      <c r="F70" s="8" t="s">
        <v>134</v>
      </c>
      <c r="G70" s="22">
        <v>148001.60000000001</v>
      </c>
      <c r="H70" s="22">
        <v>148001.60000000001</v>
      </c>
      <c r="I70" s="8" t="s">
        <v>1152</v>
      </c>
      <c r="J70" s="8" t="s">
        <v>897</v>
      </c>
    </row>
    <row r="71" spans="1:10" s="10" customFormat="1" ht="72" x14ac:dyDescent="0.55000000000000004">
      <c r="A71" s="7" t="s">
        <v>665</v>
      </c>
      <c r="B71" s="7" t="s">
        <v>665</v>
      </c>
      <c r="C71" s="8">
        <v>1030201</v>
      </c>
      <c r="D71" s="8">
        <v>1030201002</v>
      </c>
      <c r="E71" s="8">
        <v>10118</v>
      </c>
      <c r="F71" s="8" t="s">
        <v>135</v>
      </c>
      <c r="G71" s="22">
        <v>1500</v>
      </c>
      <c r="H71" s="22">
        <v>1500</v>
      </c>
      <c r="I71" s="8" t="s">
        <v>1152</v>
      </c>
      <c r="J71" s="8" t="s">
        <v>897</v>
      </c>
    </row>
    <row r="72" spans="1:10" s="10" customFormat="1" ht="72" x14ac:dyDescent="0.55000000000000004">
      <c r="A72" s="7" t="s">
        <v>665</v>
      </c>
      <c r="B72" s="7" t="s">
        <v>665</v>
      </c>
      <c r="C72" s="8">
        <v>1030202</v>
      </c>
      <c r="D72" s="8">
        <v>1030202001</v>
      </c>
      <c r="E72" s="8">
        <v>10121</v>
      </c>
      <c r="F72" s="8" t="s">
        <v>139</v>
      </c>
      <c r="G72" s="22">
        <v>4000</v>
      </c>
      <c r="H72" s="22">
        <v>4000</v>
      </c>
      <c r="I72" s="8" t="s">
        <v>1152</v>
      </c>
      <c r="J72" s="8" t="s">
        <v>897</v>
      </c>
    </row>
    <row r="73" spans="1:10" s="10" customFormat="1" ht="72" x14ac:dyDescent="0.55000000000000004">
      <c r="A73" s="7" t="s">
        <v>665</v>
      </c>
      <c r="B73" s="7" t="s">
        <v>665</v>
      </c>
      <c r="C73" s="8">
        <v>1030211</v>
      </c>
      <c r="D73" s="8"/>
      <c r="E73" s="8">
        <v>10123</v>
      </c>
      <c r="F73" s="8" t="s">
        <v>142</v>
      </c>
      <c r="G73" s="22">
        <v>40000</v>
      </c>
      <c r="H73" s="22">
        <v>40000</v>
      </c>
      <c r="I73" s="8" t="s">
        <v>1152</v>
      </c>
      <c r="J73" s="8" t="s">
        <v>897</v>
      </c>
    </row>
    <row r="74" spans="1:10" s="10" customFormat="1" ht="72" x14ac:dyDescent="0.55000000000000004">
      <c r="A74" s="7" t="s">
        <v>665</v>
      </c>
      <c r="B74" s="7" t="s">
        <v>665</v>
      </c>
      <c r="C74" s="8">
        <v>1040102</v>
      </c>
      <c r="D74" s="8"/>
      <c r="E74" s="8">
        <v>10125</v>
      </c>
      <c r="F74" s="8" t="s">
        <v>146</v>
      </c>
      <c r="G74" s="22">
        <v>20000</v>
      </c>
      <c r="H74" s="22">
        <v>20000</v>
      </c>
      <c r="I74" s="8" t="s">
        <v>1152</v>
      </c>
      <c r="J74" s="8" t="s">
        <v>897</v>
      </c>
    </row>
    <row r="75" spans="1:10" s="10" customFormat="1" ht="72" x14ac:dyDescent="0.55000000000000004">
      <c r="A75" s="7" t="s">
        <v>665</v>
      </c>
      <c r="B75" s="7" t="s">
        <v>665</v>
      </c>
      <c r="C75" s="8">
        <v>1040205</v>
      </c>
      <c r="D75" s="8"/>
      <c r="E75" s="8">
        <v>10127</v>
      </c>
      <c r="F75" s="8" t="s">
        <v>148</v>
      </c>
      <c r="G75" s="22">
        <v>19000</v>
      </c>
      <c r="H75" s="22">
        <v>19000</v>
      </c>
      <c r="I75" s="8" t="s">
        <v>1152</v>
      </c>
      <c r="J75" s="8" t="s">
        <v>897</v>
      </c>
    </row>
    <row r="76" spans="1:10" s="10" customFormat="1" ht="72" x14ac:dyDescent="0.55000000000000004">
      <c r="A76" s="7" t="s">
        <v>665</v>
      </c>
      <c r="B76" s="7" t="s">
        <v>665</v>
      </c>
      <c r="C76" s="8">
        <v>1030202</v>
      </c>
      <c r="D76" s="8">
        <v>1030202005</v>
      </c>
      <c r="E76" s="8">
        <v>10128</v>
      </c>
      <c r="F76" s="8" t="s">
        <v>150</v>
      </c>
      <c r="G76" s="22">
        <v>4000</v>
      </c>
      <c r="H76" s="22">
        <v>4000</v>
      </c>
      <c r="I76" s="8" t="s">
        <v>1152</v>
      </c>
      <c r="J76" s="8" t="s">
        <v>897</v>
      </c>
    </row>
    <row r="77" spans="1:10" s="10" customFormat="1" ht="72" x14ac:dyDescent="0.55000000000000004">
      <c r="A77" s="7" t="s">
        <v>665</v>
      </c>
      <c r="B77" s="7" t="s">
        <v>665</v>
      </c>
      <c r="C77" s="8">
        <v>1030211</v>
      </c>
      <c r="D77" s="8"/>
      <c r="E77" s="8">
        <v>10129</v>
      </c>
      <c r="F77" s="8" t="s">
        <v>152</v>
      </c>
      <c r="G77" s="22">
        <v>3750</v>
      </c>
      <c r="H77" s="22">
        <v>3750</v>
      </c>
      <c r="I77" s="8" t="s">
        <v>1152</v>
      </c>
      <c r="J77" s="8" t="s">
        <v>897</v>
      </c>
    </row>
    <row r="78" spans="1:10" s="10" customFormat="1" ht="72" x14ac:dyDescent="0.55000000000000004">
      <c r="A78" s="7" t="s">
        <v>665</v>
      </c>
      <c r="B78" s="7" t="s">
        <v>665</v>
      </c>
      <c r="C78" s="8">
        <v>1030299</v>
      </c>
      <c r="D78" s="8"/>
      <c r="E78" s="8">
        <v>10133</v>
      </c>
      <c r="F78" s="8" t="s">
        <v>153</v>
      </c>
      <c r="G78" s="22">
        <v>69000</v>
      </c>
      <c r="H78" s="22">
        <v>69000</v>
      </c>
      <c r="I78" s="8" t="s">
        <v>1152</v>
      </c>
      <c r="J78" s="8" t="s">
        <v>897</v>
      </c>
    </row>
    <row r="79" spans="1:10" s="10" customFormat="1" ht="72" x14ac:dyDescent="0.55000000000000004">
      <c r="A79" s="7" t="s">
        <v>665</v>
      </c>
      <c r="B79" s="7" t="s">
        <v>665</v>
      </c>
      <c r="C79" s="8">
        <v>1030211</v>
      </c>
      <c r="D79" s="8"/>
      <c r="E79" s="8">
        <v>10134</v>
      </c>
      <c r="F79" s="8" t="s">
        <v>156</v>
      </c>
      <c r="G79" s="22">
        <v>31390</v>
      </c>
      <c r="H79" s="22">
        <v>31390</v>
      </c>
      <c r="I79" s="8" t="s">
        <v>1152</v>
      </c>
      <c r="J79" s="8" t="s">
        <v>897</v>
      </c>
    </row>
    <row r="80" spans="1:10" s="10" customFormat="1" ht="72" x14ac:dyDescent="0.55000000000000004">
      <c r="A80" s="7" t="s">
        <v>665</v>
      </c>
      <c r="B80" s="7" t="s">
        <v>665</v>
      </c>
      <c r="C80" s="8">
        <v>1040102</v>
      </c>
      <c r="D80" s="8"/>
      <c r="E80" s="8">
        <v>10136</v>
      </c>
      <c r="F80" s="8" t="s">
        <v>159</v>
      </c>
      <c r="G80" s="22">
        <v>20000</v>
      </c>
      <c r="H80" s="22">
        <v>20000</v>
      </c>
      <c r="I80" s="8" t="s">
        <v>1152</v>
      </c>
      <c r="J80" s="8" t="s">
        <v>897</v>
      </c>
    </row>
    <row r="81" spans="1:13" s="10" customFormat="1" ht="72" x14ac:dyDescent="0.55000000000000004">
      <c r="A81" s="7" t="s">
        <v>668</v>
      </c>
      <c r="B81" s="7" t="s">
        <v>670</v>
      </c>
      <c r="C81" s="8">
        <v>1030101</v>
      </c>
      <c r="D81" s="8">
        <v>1030101001</v>
      </c>
      <c r="E81" s="8">
        <v>10284</v>
      </c>
      <c r="F81" s="8" t="s">
        <v>340</v>
      </c>
      <c r="G81" s="22">
        <v>37688.480000000003</v>
      </c>
      <c r="H81" s="22">
        <v>37420</v>
      </c>
      <c r="I81" s="8" t="s">
        <v>1152</v>
      </c>
      <c r="J81" s="8" t="s">
        <v>897</v>
      </c>
    </row>
    <row r="82" spans="1:13" s="4" customFormat="1" ht="72" x14ac:dyDescent="0.55000000000000004">
      <c r="A82" s="7" t="s">
        <v>668</v>
      </c>
      <c r="B82" s="7" t="s">
        <v>670</v>
      </c>
      <c r="C82" s="8">
        <v>1030101</v>
      </c>
      <c r="D82" s="8">
        <v>1030101002</v>
      </c>
      <c r="E82" s="8">
        <v>10285</v>
      </c>
      <c r="F82" s="8" t="s">
        <v>344</v>
      </c>
      <c r="G82" s="22">
        <v>58000</v>
      </c>
      <c r="H82" s="22">
        <v>58580</v>
      </c>
      <c r="I82" s="8" t="s">
        <v>1152</v>
      </c>
      <c r="J82" s="8" t="s">
        <v>897</v>
      </c>
      <c r="K82" s="10"/>
      <c r="L82" s="10"/>
      <c r="M82" s="10"/>
    </row>
    <row r="83" spans="1:13" s="10" customFormat="1" ht="72" x14ac:dyDescent="0.55000000000000004">
      <c r="A83" s="7" t="s">
        <v>668</v>
      </c>
      <c r="B83" s="7" t="s">
        <v>670</v>
      </c>
      <c r="C83" s="8">
        <v>1030205</v>
      </c>
      <c r="D83" s="8">
        <v>1030205003</v>
      </c>
      <c r="E83" s="8">
        <v>10286</v>
      </c>
      <c r="F83" s="8" t="s">
        <v>346</v>
      </c>
      <c r="G83" s="22">
        <v>127000</v>
      </c>
      <c r="H83" s="22">
        <v>128000</v>
      </c>
      <c r="I83" s="8" t="s">
        <v>1152</v>
      </c>
      <c r="J83" s="8" t="s">
        <v>897</v>
      </c>
    </row>
    <row r="84" spans="1:13" s="10" customFormat="1" ht="72" x14ac:dyDescent="0.55000000000000004">
      <c r="A84" s="7" t="s">
        <v>668</v>
      </c>
      <c r="B84" s="7" t="s">
        <v>670</v>
      </c>
      <c r="C84" s="8">
        <v>1030205</v>
      </c>
      <c r="D84" s="3">
        <v>1030205003</v>
      </c>
      <c r="E84" s="8">
        <v>10286</v>
      </c>
      <c r="F84" s="8" t="s">
        <v>346</v>
      </c>
      <c r="G84" s="22">
        <v>131.5</v>
      </c>
      <c r="H84" s="22"/>
      <c r="I84" s="8" t="s">
        <v>1152</v>
      </c>
      <c r="J84" s="8" t="s">
        <v>1148</v>
      </c>
    </row>
    <row r="85" spans="1:13" s="10" customFormat="1" ht="72" x14ac:dyDescent="0.55000000000000004">
      <c r="A85" s="7" t="s">
        <v>668</v>
      </c>
      <c r="B85" s="7" t="s">
        <v>670</v>
      </c>
      <c r="C85" s="8">
        <v>1030213</v>
      </c>
      <c r="D85" s="8">
        <v>1030213004</v>
      </c>
      <c r="E85" s="8">
        <v>10287</v>
      </c>
      <c r="F85" s="8" t="s">
        <v>363</v>
      </c>
      <c r="G85" s="22">
        <v>10500</v>
      </c>
      <c r="H85" s="22">
        <v>10500</v>
      </c>
      <c r="I85" s="8" t="s">
        <v>1152</v>
      </c>
      <c r="J85" s="8" t="s">
        <v>897</v>
      </c>
    </row>
    <row r="86" spans="1:13" s="10" customFormat="1" ht="72" x14ac:dyDescent="0.55000000000000004">
      <c r="A86" s="7" t="s">
        <v>668</v>
      </c>
      <c r="B86" s="7" t="s">
        <v>670</v>
      </c>
      <c r="C86" s="8">
        <v>1030213</v>
      </c>
      <c r="D86" s="8"/>
      <c r="E86" s="8">
        <v>10287</v>
      </c>
      <c r="F86" s="8" t="s">
        <v>363</v>
      </c>
      <c r="G86" s="22"/>
      <c r="H86" s="22"/>
      <c r="I86" s="8" t="s">
        <v>1152</v>
      </c>
      <c r="J86" s="8" t="s">
        <v>897</v>
      </c>
    </row>
    <row r="87" spans="1:13" s="10" customFormat="1" ht="72" x14ac:dyDescent="0.55000000000000004">
      <c r="A87" s="7" t="s">
        <v>668</v>
      </c>
      <c r="B87" s="7" t="s">
        <v>670</v>
      </c>
      <c r="C87" s="8">
        <v>1030219</v>
      </c>
      <c r="D87" s="8">
        <v>1030219007</v>
      </c>
      <c r="E87" s="8">
        <v>10288</v>
      </c>
      <c r="F87" s="8" t="s">
        <v>365</v>
      </c>
      <c r="G87" s="22">
        <v>15560</v>
      </c>
      <c r="H87" s="22">
        <v>15560</v>
      </c>
      <c r="I87" s="8" t="s">
        <v>1152</v>
      </c>
      <c r="J87" s="8" t="s">
        <v>897</v>
      </c>
    </row>
    <row r="88" spans="1:13" s="10" customFormat="1" ht="72" x14ac:dyDescent="0.55000000000000004">
      <c r="A88" s="7" t="s">
        <v>668</v>
      </c>
      <c r="B88" s="7" t="s">
        <v>670</v>
      </c>
      <c r="C88" s="8">
        <v>1030205</v>
      </c>
      <c r="D88" s="8">
        <v>1030205003</v>
      </c>
      <c r="E88" s="8">
        <v>10289</v>
      </c>
      <c r="F88" s="8" t="s">
        <v>368</v>
      </c>
      <c r="G88" s="22">
        <v>195624</v>
      </c>
      <c r="H88" s="22">
        <v>195624</v>
      </c>
      <c r="I88" s="8" t="s">
        <v>1152</v>
      </c>
      <c r="J88" s="8" t="s">
        <v>897</v>
      </c>
    </row>
    <row r="89" spans="1:13" s="10" customFormat="1" ht="72" x14ac:dyDescent="0.55000000000000004">
      <c r="A89" s="7" t="s">
        <v>668</v>
      </c>
      <c r="B89" s="7" t="s">
        <v>670</v>
      </c>
      <c r="C89" s="8">
        <v>1030209</v>
      </c>
      <c r="D89" s="8">
        <v>1030209003</v>
      </c>
      <c r="E89" s="8">
        <v>10293</v>
      </c>
      <c r="F89" s="8" t="s">
        <v>372</v>
      </c>
      <c r="G89" s="22">
        <v>1000</v>
      </c>
      <c r="H89" s="22">
        <v>1000</v>
      </c>
      <c r="I89" s="8" t="s">
        <v>1152</v>
      </c>
      <c r="J89" s="8" t="s">
        <v>897</v>
      </c>
    </row>
    <row r="90" spans="1:13" s="10" customFormat="1" ht="72" x14ac:dyDescent="0.55000000000000004">
      <c r="A90" s="7" t="s">
        <v>668</v>
      </c>
      <c r="B90" s="7" t="s">
        <v>670</v>
      </c>
      <c r="C90" s="8">
        <v>1040102</v>
      </c>
      <c r="D90" s="8">
        <v>1040102008</v>
      </c>
      <c r="E90" s="8">
        <v>10339</v>
      </c>
      <c r="F90" s="8" t="s">
        <v>422</v>
      </c>
      <c r="G90" s="22">
        <v>122000</v>
      </c>
      <c r="H90" s="22">
        <v>122000</v>
      </c>
      <c r="I90" s="8" t="s">
        <v>1152</v>
      </c>
      <c r="J90" s="8" t="s">
        <v>897</v>
      </c>
    </row>
    <row r="91" spans="1:13" s="10" customFormat="1" ht="72" x14ac:dyDescent="0.55000000000000004">
      <c r="A91" s="7" t="s">
        <v>668</v>
      </c>
      <c r="B91" s="7" t="s">
        <v>670</v>
      </c>
      <c r="C91" s="8">
        <v>1030299</v>
      </c>
      <c r="D91" s="8">
        <v>1030299003</v>
      </c>
      <c r="E91" s="8">
        <v>10340</v>
      </c>
      <c r="F91" s="8" t="s">
        <v>424</v>
      </c>
      <c r="G91" s="22">
        <v>3650</v>
      </c>
      <c r="H91" s="22">
        <v>3650</v>
      </c>
      <c r="I91" s="8" t="s">
        <v>1152</v>
      </c>
      <c r="J91" s="8" t="s">
        <v>897</v>
      </c>
    </row>
    <row r="92" spans="1:13" s="10" customFormat="1" ht="72" x14ac:dyDescent="0.55000000000000004">
      <c r="A92" s="7" t="s">
        <v>668</v>
      </c>
      <c r="B92" s="7" t="s">
        <v>670</v>
      </c>
      <c r="C92" s="8">
        <v>1030205</v>
      </c>
      <c r="D92" s="8">
        <v>1030205003</v>
      </c>
      <c r="E92" s="8">
        <v>10341</v>
      </c>
      <c r="F92" s="8" t="s">
        <v>788</v>
      </c>
      <c r="G92" s="22">
        <v>15000</v>
      </c>
      <c r="H92" s="22">
        <v>15000</v>
      </c>
      <c r="I92" s="8" t="s">
        <v>1152</v>
      </c>
      <c r="J92" s="8" t="s">
        <v>897</v>
      </c>
    </row>
    <row r="93" spans="1:13" s="10" customFormat="1" ht="72" x14ac:dyDescent="0.55000000000000004">
      <c r="A93" s="7" t="s">
        <v>665</v>
      </c>
      <c r="B93" s="7" t="s">
        <v>665</v>
      </c>
      <c r="C93" s="8">
        <v>1030202</v>
      </c>
      <c r="D93" s="8">
        <v>1030202001</v>
      </c>
      <c r="E93" s="8">
        <v>10507</v>
      </c>
      <c r="F93" s="8" t="s">
        <v>480</v>
      </c>
      <c r="G93" s="22">
        <v>1950</v>
      </c>
      <c r="H93" s="22">
        <v>1950</v>
      </c>
      <c r="I93" s="8" t="s">
        <v>1152</v>
      </c>
      <c r="J93" s="8" t="s">
        <v>897</v>
      </c>
    </row>
    <row r="94" spans="1:13" s="10" customFormat="1" ht="72" x14ac:dyDescent="0.55000000000000004">
      <c r="A94" s="7" t="s">
        <v>665</v>
      </c>
      <c r="B94" s="7" t="s">
        <v>665</v>
      </c>
      <c r="C94" s="8">
        <v>1030202</v>
      </c>
      <c r="D94" s="8">
        <v>1030202005</v>
      </c>
      <c r="E94" s="8">
        <v>10508</v>
      </c>
      <c r="F94" s="8" t="s">
        <v>482</v>
      </c>
      <c r="G94" s="22">
        <v>6000</v>
      </c>
      <c r="H94" s="22">
        <v>6000</v>
      </c>
      <c r="I94" s="8" t="s">
        <v>1152</v>
      </c>
      <c r="J94" s="8" t="s">
        <v>897</v>
      </c>
    </row>
    <row r="95" spans="1:13" s="10" customFormat="1" ht="72" x14ac:dyDescent="0.55000000000000004">
      <c r="A95" s="7" t="s">
        <v>665</v>
      </c>
      <c r="B95" s="7" t="s">
        <v>665</v>
      </c>
      <c r="C95" s="8">
        <v>1030211</v>
      </c>
      <c r="D95" s="8"/>
      <c r="E95" s="8">
        <v>10531</v>
      </c>
      <c r="F95" s="8" t="s">
        <v>502</v>
      </c>
      <c r="G95" s="22">
        <v>1700</v>
      </c>
      <c r="H95" s="22">
        <v>1700</v>
      </c>
      <c r="I95" s="8" t="s">
        <v>1152</v>
      </c>
      <c r="J95" s="8" t="s">
        <v>897</v>
      </c>
    </row>
    <row r="96" spans="1:13" s="10" customFormat="1" ht="72" x14ac:dyDescent="0.55000000000000004">
      <c r="A96" s="7" t="s">
        <v>668</v>
      </c>
      <c r="B96" s="7" t="s">
        <v>670</v>
      </c>
      <c r="C96" s="8">
        <v>1030219</v>
      </c>
      <c r="D96" s="8"/>
      <c r="E96" s="8">
        <v>10532</v>
      </c>
      <c r="F96" s="8" t="s">
        <v>503</v>
      </c>
      <c r="G96" s="22">
        <v>175000</v>
      </c>
      <c r="H96" s="22">
        <v>58200</v>
      </c>
      <c r="I96" s="8" t="s">
        <v>1152</v>
      </c>
      <c r="J96" s="8" t="s">
        <v>897</v>
      </c>
    </row>
    <row r="97" spans="1:13" s="10" customFormat="1" ht="72" x14ac:dyDescent="0.55000000000000004">
      <c r="A97" s="7" t="s">
        <v>665</v>
      </c>
      <c r="B97" s="7" t="s">
        <v>665</v>
      </c>
      <c r="C97" s="8">
        <v>1040399</v>
      </c>
      <c r="D97" s="8"/>
      <c r="E97" s="8">
        <v>10585</v>
      </c>
      <c r="F97" s="8" t="s">
        <v>560</v>
      </c>
      <c r="G97" s="22">
        <v>6000</v>
      </c>
      <c r="H97" s="22">
        <v>6000</v>
      </c>
      <c r="I97" s="8" t="s">
        <v>1152</v>
      </c>
      <c r="J97" s="8" t="s">
        <v>897</v>
      </c>
    </row>
    <row r="98" spans="1:13" s="10" customFormat="1" x14ac:dyDescent="0.55000000000000004">
      <c r="A98" s="7" t="s">
        <v>665</v>
      </c>
      <c r="B98" s="7" t="s">
        <v>665</v>
      </c>
      <c r="C98" s="8">
        <v>1030201</v>
      </c>
      <c r="D98" s="8">
        <v>1030201001</v>
      </c>
      <c r="E98" s="8">
        <v>10002</v>
      </c>
      <c r="F98" s="8" t="s">
        <v>2</v>
      </c>
      <c r="G98" s="22">
        <v>3608500</v>
      </c>
      <c r="H98" s="22">
        <v>3608500</v>
      </c>
      <c r="I98" s="8" t="s">
        <v>1151</v>
      </c>
      <c r="J98" s="8" t="s">
        <v>897</v>
      </c>
    </row>
    <row r="99" spans="1:13" s="10" customFormat="1" x14ac:dyDescent="0.55000000000000004">
      <c r="A99" s="7" t="s">
        <v>665</v>
      </c>
      <c r="B99" s="7" t="s">
        <v>665</v>
      </c>
      <c r="C99" s="8">
        <v>1030201</v>
      </c>
      <c r="D99" s="8">
        <v>1030201001</v>
      </c>
      <c r="E99" s="8">
        <v>10003</v>
      </c>
      <c r="F99" s="8" t="s">
        <v>5</v>
      </c>
      <c r="G99" s="22">
        <v>406000</v>
      </c>
      <c r="H99" s="22">
        <v>406000</v>
      </c>
      <c r="I99" s="8" t="s">
        <v>1151</v>
      </c>
      <c r="J99" s="8" t="s">
        <v>897</v>
      </c>
    </row>
    <row r="100" spans="1:13" s="10" customFormat="1" x14ac:dyDescent="0.55000000000000004">
      <c r="A100" s="7" t="s">
        <v>665</v>
      </c>
      <c r="B100" s="7" t="s">
        <v>665</v>
      </c>
      <c r="C100" s="8">
        <v>1030201</v>
      </c>
      <c r="D100" s="8">
        <v>1030201002</v>
      </c>
      <c r="E100" s="8">
        <v>10004</v>
      </c>
      <c r="F100" s="8" t="s">
        <v>6</v>
      </c>
      <c r="G100" s="22">
        <v>1008000</v>
      </c>
      <c r="H100" s="22">
        <v>1008000</v>
      </c>
      <c r="I100" s="8" t="s">
        <v>1151</v>
      </c>
      <c r="J100" s="8" t="s">
        <v>897</v>
      </c>
    </row>
    <row r="101" spans="1:13" s="10" customFormat="1" x14ac:dyDescent="0.55000000000000004">
      <c r="A101" s="7" t="s">
        <v>665</v>
      </c>
      <c r="B101" s="7" t="s">
        <v>665</v>
      </c>
      <c r="C101" s="8">
        <v>1030201</v>
      </c>
      <c r="D101" s="8">
        <v>1030201002</v>
      </c>
      <c r="E101" s="8">
        <v>10005</v>
      </c>
      <c r="F101" s="8" t="s">
        <v>8</v>
      </c>
      <c r="G101" s="22">
        <v>458000</v>
      </c>
      <c r="H101" s="22">
        <v>458000</v>
      </c>
      <c r="I101" s="8" t="s">
        <v>1151</v>
      </c>
      <c r="J101" s="8" t="s">
        <v>897</v>
      </c>
    </row>
    <row r="102" spans="1:13" s="10" customFormat="1" x14ac:dyDescent="0.55000000000000004">
      <c r="A102" s="7" t="s">
        <v>665</v>
      </c>
      <c r="B102" s="7" t="s">
        <v>665</v>
      </c>
      <c r="C102" s="8">
        <v>1020101</v>
      </c>
      <c r="D102" s="8">
        <v>1020101001</v>
      </c>
      <c r="E102" s="8">
        <v>10006</v>
      </c>
      <c r="F102" s="8" t="s">
        <v>9</v>
      </c>
      <c r="G102" s="22">
        <v>341500</v>
      </c>
      <c r="H102" s="22">
        <v>341500</v>
      </c>
      <c r="I102" s="8" t="s">
        <v>1151</v>
      </c>
      <c r="J102" s="8" t="s">
        <v>897</v>
      </c>
    </row>
    <row r="103" spans="1:13" s="10" customFormat="1" x14ac:dyDescent="0.55000000000000004">
      <c r="A103" s="7" t="s">
        <v>665</v>
      </c>
      <c r="B103" s="7" t="s">
        <v>665</v>
      </c>
      <c r="C103" s="8">
        <v>1030201</v>
      </c>
      <c r="D103" s="8">
        <v>1030201001</v>
      </c>
      <c r="E103" s="8">
        <v>10007</v>
      </c>
      <c r="F103" s="8" t="s">
        <v>11</v>
      </c>
      <c r="G103" s="22">
        <v>704076.48</v>
      </c>
      <c r="H103" s="22">
        <v>704076.48</v>
      </c>
      <c r="I103" s="8" t="s">
        <v>1151</v>
      </c>
      <c r="J103" s="8" t="s">
        <v>897</v>
      </c>
    </row>
    <row r="104" spans="1:13" s="10" customFormat="1" x14ac:dyDescent="0.55000000000000004">
      <c r="A104" s="7" t="s">
        <v>665</v>
      </c>
      <c r="B104" s="7" t="s">
        <v>665</v>
      </c>
      <c r="C104" s="8">
        <v>1030201</v>
      </c>
      <c r="D104" s="8">
        <v>1030201001</v>
      </c>
      <c r="E104" s="8">
        <v>10008</v>
      </c>
      <c r="F104" s="8" t="s">
        <v>12</v>
      </c>
      <c r="G104" s="22">
        <v>162479.04000000001</v>
      </c>
      <c r="H104" s="22">
        <v>162479.04000000001</v>
      </c>
      <c r="I104" s="8" t="s">
        <v>1151</v>
      </c>
      <c r="J104" s="8" t="s">
        <v>897</v>
      </c>
    </row>
    <row r="105" spans="1:13" s="10" customFormat="1" x14ac:dyDescent="0.55000000000000004">
      <c r="A105" s="7" t="s">
        <v>665</v>
      </c>
      <c r="B105" s="7" t="s">
        <v>665</v>
      </c>
      <c r="C105" s="8">
        <v>1030201</v>
      </c>
      <c r="D105" s="8">
        <v>1030201002</v>
      </c>
      <c r="E105" s="8">
        <v>10009</v>
      </c>
      <c r="F105" s="8" t="s">
        <v>13</v>
      </c>
      <c r="G105" s="22">
        <v>241000</v>
      </c>
      <c r="H105" s="22">
        <v>241000</v>
      </c>
      <c r="I105" s="8" t="s">
        <v>1151</v>
      </c>
      <c r="J105" s="8" t="s">
        <v>897</v>
      </c>
    </row>
    <row r="106" spans="1:13" s="10" customFormat="1" x14ac:dyDescent="0.55000000000000004">
      <c r="A106" s="7" t="s">
        <v>665</v>
      </c>
      <c r="B106" s="7" t="s">
        <v>665</v>
      </c>
      <c r="C106" s="8">
        <v>1020101</v>
      </c>
      <c r="D106" s="8">
        <v>1020101001</v>
      </c>
      <c r="E106" s="8">
        <v>10010</v>
      </c>
      <c r="F106" s="8" t="s">
        <v>14</v>
      </c>
      <c r="G106" s="22">
        <v>74000</v>
      </c>
      <c r="H106" s="22">
        <v>74000</v>
      </c>
      <c r="I106" s="8" t="s">
        <v>1151</v>
      </c>
      <c r="J106" s="8" t="s">
        <v>897</v>
      </c>
    </row>
    <row r="107" spans="1:13" s="10" customFormat="1" x14ac:dyDescent="0.55000000000000004">
      <c r="A107" s="7" t="s">
        <v>665</v>
      </c>
      <c r="B107" s="7" t="s">
        <v>665</v>
      </c>
      <c r="C107" s="8">
        <v>1030202</v>
      </c>
      <c r="D107" s="8">
        <v>1030202001</v>
      </c>
      <c r="E107" s="8">
        <v>10011</v>
      </c>
      <c r="F107" s="8" t="s">
        <v>15</v>
      </c>
      <c r="G107" s="22">
        <v>6000</v>
      </c>
      <c r="H107" s="22">
        <v>6000</v>
      </c>
      <c r="I107" s="8" t="s">
        <v>1151</v>
      </c>
      <c r="J107" s="8" t="s">
        <v>897</v>
      </c>
    </row>
    <row r="108" spans="1:13" s="10" customFormat="1" x14ac:dyDescent="0.55000000000000004">
      <c r="A108" s="7" t="s">
        <v>665</v>
      </c>
      <c r="B108" s="7" t="s">
        <v>665</v>
      </c>
      <c r="C108" s="8">
        <v>1040205</v>
      </c>
      <c r="D108" s="8">
        <v>1040205999</v>
      </c>
      <c r="E108" s="8">
        <v>10015</v>
      </c>
      <c r="F108" s="8" t="s">
        <v>19</v>
      </c>
      <c r="G108" s="22">
        <v>5640000</v>
      </c>
      <c r="H108" s="22">
        <v>5708000</v>
      </c>
      <c r="I108" s="8" t="s">
        <v>1151</v>
      </c>
      <c r="J108" s="8" t="s">
        <v>897</v>
      </c>
    </row>
    <row r="109" spans="1:13" s="10" customFormat="1" x14ac:dyDescent="0.55000000000000004">
      <c r="A109" s="7" t="s">
        <v>665</v>
      </c>
      <c r="B109" s="7" t="s">
        <v>665</v>
      </c>
      <c r="C109" s="8">
        <v>1020101</v>
      </c>
      <c r="D109" s="8"/>
      <c r="E109" s="8">
        <v>10016</v>
      </c>
      <c r="F109" s="8" t="s">
        <v>20</v>
      </c>
      <c r="G109" s="22">
        <v>480000</v>
      </c>
      <c r="H109" s="22">
        <v>485000</v>
      </c>
      <c r="I109" s="8" t="s">
        <v>1151</v>
      </c>
      <c r="J109" s="8" t="s">
        <v>897</v>
      </c>
    </row>
    <row r="110" spans="1:13" s="10" customFormat="1" x14ac:dyDescent="0.55000000000000004">
      <c r="A110" s="7" t="s">
        <v>665</v>
      </c>
      <c r="B110" s="7" t="s">
        <v>665</v>
      </c>
      <c r="C110" s="8">
        <v>1040104</v>
      </c>
      <c r="D110" s="8">
        <v>1040104001</v>
      </c>
      <c r="E110" s="8">
        <v>10019</v>
      </c>
      <c r="F110" s="8" t="s">
        <v>21</v>
      </c>
      <c r="G110" s="22">
        <v>205000</v>
      </c>
      <c r="H110" s="22">
        <v>205000</v>
      </c>
      <c r="I110" s="8" t="s">
        <v>1151</v>
      </c>
      <c r="J110" s="8" t="s">
        <v>897</v>
      </c>
    </row>
    <row r="111" spans="1:13" s="10" customFormat="1" x14ac:dyDescent="0.55000000000000004">
      <c r="A111" s="7" t="s">
        <v>665</v>
      </c>
      <c r="B111" s="7" t="s">
        <v>665</v>
      </c>
      <c r="C111" s="8">
        <v>1020101</v>
      </c>
      <c r="D111" s="8"/>
      <c r="E111" s="8">
        <v>10033</v>
      </c>
      <c r="F111" s="8" t="s">
        <v>682</v>
      </c>
      <c r="G111" s="22">
        <v>7500</v>
      </c>
      <c r="H111" s="22">
        <v>7500</v>
      </c>
      <c r="I111" s="8" t="s">
        <v>1151</v>
      </c>
      <c r="J111" s="8" t="s">
        <v>897</v>
      </c>
    </row>
    <row r="112" spans="1:13" s="4" customFormat="1" ht="72" x14ac:dyDescent="0.55000000000000004">
      <c r="A112" s="7" t="s">
        <v>665</v>
      </c>
      <c r="B112" s="7" t="s">
        <v>665</v>
      </c>
      <c r="C112" s="8">
        <v>1040101</v>
      </c>
      <c r="D112" s="8">
        <v>1040101004</v>
      </c>
      <c r="E112" s="8">
        <v>10063</v>
      </c>
      <c r="F112" s="8" t="s">
        <v>59</v>
      </c>
      <c r="G112" s="22">
        <v>205000</v>
      </c>
      <c r="H112" s="22">
        <v>205000</v>
      </c>
      <c r="I112" s="8" t="s">
        <v>1151</v>
      </c>
      <c r="J112" s="8" t="s">
        <v>897</v>
      </c>
      <c r="K112" s="10"/>
      <c r="L112" s="10"/>
      <c r="M112" s="10"/>
    </row>
    <row r="113" spans="1:13" s="10" customFormat="1" x14ac:dyDescent="0.55000000000000004">
      <c r="A113" s="7" t="s">
        <v>665</v>
      </c>
      <c r="B113" s="7" t="s">
        <v>323</v>
      </c>
      <c r="C113" s="8">
        <v>1020101</v>
      </c>
      <c r="D113" s="8">
        <v>1020101001</v>
      </c>
      <c r="E113" s="8">
        <v>10069</v>
      </c>
      <c r="F113" s="8" t="s">
        <v>70</v>
      </c>
      <c r="G113" s="22">
        <v>3400</v>
      </c>
      <c r="H113" s="22">
        <v>3400</v>
      </c>
      <c r="I113" s="8" t="s">
        <v>1151</v>
      </c>
      <c r="J113" s="8" t="s">
        <v>897</v>
      </c>
    </row>
    <row r="114" spans="1:13" s="4" customFormat="1" x14ac:dyDescent="0.55000000000000004">
      <c r="A114" s="7" t="s">
        <v>665</v>
      </c>
      <c r="B114" s="7" t="s">
        <v>323</v>
      </c>
      <c r="C114" s="8">
        <v>1010201</v>
      </c>
      <c r="D114" s="8">
        <v>1010201001</v>
      </c>
      <c r="E114" s="8">
        <v>10070</v>
      </c>
      <c r="F114" s="8" t="s">
        <v>71</v>
      </c>
      <c r="G114" s="22">
        <v>530</v>
      </c>
      <c r="H114" s="22">
        <v>530</v>
      </c>
      <c r="I114" s="8" t="s">
        <v>1151</v>
      </c>
      <c r="J114" s="8" t="s">
        <v>897</v>
      </c>
      <c r="K114" s="10"/>
      <c r="L114" s="10"/>
      <c r="M114" s="10"/>
    </row>
    <row r="115" spans="1:13" s="10" customFormat="1" x14ac:dyDescent="0.55000000000000004">
      <c r="A115" s="7" t="s">
        <v>665</v>
      </c>
      <c r="B115" s="7" t="s">
        <v>324</v>
      </c>
      <c r="C115" s="8">
        <v>1020101</v>
      </c>
      <c r="D115" s="8">
        <v>1020101001</v>
      </c>
      <c r="E115" s="8">
        <v>10076</v>
      </c>
      <c r="F115" s="8" t="s">
        <v>80</v>
      </c>
      <c r="G115" s="22">
        <v>34</v>
      </c>
      <c r="H115" s="22">
        <v>34</v>
      </c>
      <c r="I115" s="8" t="s">
        <v>1151</v>
      </c>
      <c r="J115" s="8" t="s">
        <v>897</v>
      </c>
    </row>
    <row r="116" spans="1:13" s="10" customFormat="1" x14ac:dyDescent="0.55000000000000004">
      <c r="A116" s="7" t="s">
        <v>665</v>
      </c>
      <c r="B116" s="7" t="s">
        <v>324</v>
      </c>
      <c r="C116" s="8">
        <v>1020101</v>
      </c>
      <c r="D116" s="8">
        <v>1020101001</v>
      </c>
      <c r="E116" s="8">
        <v>10077</v>
      </c>
      <c r="F116" s="8" t="s">
        <v>81</v>
      </c>
      <c r="G116" s="22">
        <v>170</v>
      </c>
      <c r="H116" s="22">
        <v>170</v>
      </c>
      <c r="I116" s="8" t="s">
        <v>1151</v>
      </c>
      <c r="J116" s="8" t="s">
        <v>897</v>
      </c>
    </row>
    <row r="117" spans="1:13" s="10" customFormat="1" x14ac:dyDescent="0.55000000000000004">
      <c r="A117" s="7" t="s">
        <v>665</v>
      </c>
      <c r="B117" s="7" t="s">
        <v>324</v>
      </c>
      <c r="C117" s="8">
        <v>1030211</v>
      </c>
      <c r="D117" s="8"/>
      <c r="E117" s="8">
        <v>10078</v>
      </c>
      <c r="F117" s="8" t="s">
        <v>715</v>
      </c>
      <c r="G117" s="22">
        <v>89</v>
      </c>
      <c r="H117" s="22">
        <v>89</v>
      </c>
      <c r="I117" s="8" t="s">
        <v>1151</v>
      </c>
      <c r="J117" s="8" t="s">
        <v>897</v>
      </c>
    </row>
    <row r="118" spans="1:13" s="10" customFormat="1" x14ac:dyDescent="0.55000000000000004">
      <c r="A118" s="7" t="s">
        <v>665</v>
      </c>
      <c r="B118" s="7" t="s">
        <v>665</v>
      </c>
      <c r="C118" s="8">
        <v>1020101</v>
      </c>
      <c r="D118" s="8">
        <v>1020101001</v>
      </c>
      <c r="E118" s="8">
        <v>10105</v>
      </c>
      <c r="F118" s="8" t="s">
        <v>124</v>
      </c>
      <c r="G118" s="22">
        <v>5848</v>
      </c>
      <c r="H118" s="22">
        <v>5848</v>
      </c>
      <c r="I118" s="8" t="s">
        <v>1151</v>
      </c>
      <c r="J118" s="8" t="s">
        <v>897</v>
      </c>
    </row>
    <row r="119" spans="1:13" s="10" customFormat="1" x14ac:dyDescent="0.55000000000000004">
      <c r="A119" s="7" t="s">
        <v>665</v>
      </c>
      <c r="B119" s="7" t="s">
        <v>665</v>
      </c>
      <c r="C119" s="8">
        <v>1020101</v>
      </c>
      <c r="D119" s="8">
        <v>1020101001</v>
      </c>
      <c r="E119" s="8">
        <v>10116</v>
      </c>
      <c r="F119" s="8" t="s">
        <v>133</v>
      </c>
      <c r="G119" s="22">
        <v>170</v>
      </c>
      <c r="H119" s="22">
        <v>170</v>
      </c>
      <c r="I119" s="8" t="s">
        <v>1151</v>
      </c>
      <c r="J119" s="8" t="s">
        <v>897</v>
      </c>
    </row>
    <row r="120" spans="1:13" s="10" customFormat="1" x14ac:dyDescent="0.55000000000000004">
      <c r="A120" s="7" t="s">
        <v>665</v>
      </c>
      <c r="B120" s="7" t="s">
        <v>665</v>
      </c>
      <c r="C120" s="8">
        <v>1020101</v>
      </c>
      <c r="D120" s="8">
        <v>1020101001</v>
      </c>
      <c r="E120" s="8">
        <v>10119</v>
      </c>
      <c r="F120" s="8" t="s">
        <v>137</v>
      </c>
      <c r="G120" s="22">
        <v>12630</v>
      </c>
      <c r="H120" s="22">
        <v>12630</v>
      </c>
      <c r="I120" s="8" t="s">
        <v>1151</v>
      </c>
      <c r="J120" s="8" t="s">
        <v>897</v>
      </c>
    </row>
    <row r="121" spans="1:13" s="10" customFormat="1" x14ac:dyDescent="0.55000000000000004">
      <c r="A121" s="7" t="s">
        <v>665</v>
      </c>
      <c r="B121" s="7" t="s">
        <v>665</v>
      </c>
      <c r="C121" s="8">
        <v>1020101</v>
      </c>
      <c r="D121" s="8">
        <v>1020101001</v>
      </c>
      <c r="E121" s="8">
        <v>10122</v>
      </c>
      <c r="F121" s="8" t="s">
        <v>141</v>
      </c>
      <c r="G121" s="22">
        <v>85</v>
      </c>
      <c r="H121" s="22">
        <v>85</v>
      </c>
      <c r="I121" s="8" t="s">
        <v>1151</v>
      </c>
      <c r="J121" s="8" t="s">
        <v>897</v>
      </c>
    </row>
    <row r="122" spans="1:13" s="10" customFormat="1" x14ac:dyDescent="0.55000000000000004">
      <c r="A122" s="7" t="s">
        <v>665</v>
      </c>
      <c r="B122" s="7" t="s">
        <v>665</v>
      </c>
      <c r="C122" s="8">
        <v>1020101</v>
      </c>
      <c r="D122" s="8"/>
      <c r="E122" s="8">
        <v>10126</v>
      </c>
      <c r="F122" s="8" t="s">
        <v>722</v>
      </c>
      <c r="G122" s="22">
        <v>1615</v>
      </c>
      <c r="H122" s="22">
        <v>1615</v>
      </c>
      <c r="I122" s="8" t="s">
        <v>1151</v>
      </c>
      <c r="J122" s="8" t="s">
        <v>897</v>
      </c>
    </row>
    <row r="123" spans="1:13" s="10" customFormat="1" x14ac:dyDescent="0.55000000000000004">
      <c r="A123" s="7" t="s">
        <v>665</v>
      </c>
      <c r="B123" s="7" t="s">
        <v>665</v>
      </c>
      <c r="C123" s="8">
        <v>1020101</v>
      </c>
      <c r="D123" s="8">
        <v>1020101001</v>
      </c>
      <c r="E123" s="8">
        <v>10145</v>
      </c>
      <c r="F123" s="8" t="s">
        <v>164</v>
      </c>
      <c r="G123" s="22">
        <v>4782</v>
      </c>
      <c r="H123" s="22">
        <v>4782</v>
      </c>
      <c r="I123" s="8" t="s">
        <v>1151</v>
      </c>
      <c r="J123" s="8" t="s">
        <v>897</v>
      </c>
    </row>
    <row r="124" spans="1:13" s="10" customFormat="1" x14ac:dyDescent="0.55000000000000004">
      <c r="A124" s="7" t="s">
        <v>665</v>
      </c>
      <c r="B124" s="7" t="s">
        <v>665</v>
      </c>
      <c r="C124" s="8">
        <v>1020101</v>
      </c>
      <c r="D124" s="8">
        <v>1020101001</v>
      </c>
      <c r="E124" s="8">
        <v>10146</v>
      </c>
      <c r="F124" s="8" t="s">
        <v>165</v>
      </c>
      <c r="G124" s="22">
        <v>663</v>
      </c>
      <c r="H124" s="22">
        <v>663</v>
      </c>
      <c r="I124" s="8" t="s">
        <v>1151</v>
      </c>
      <c r="J124" s="8" t="s">
        <v>897</v>
      </c>
    </row>
    <row r="125" spans="1:13" s="10" customFormat="1" x14ac:dyDescent="0.55000000000000004">
      <c r="A125" s="7" t="s">
        <v>665</v>
      </c>
      <c r="B125" s="7" t="s">
        <v>665</v>
      </c>
      <c r="C125" s="8">
        <v>1020101</v>
      </c>
      <c r="D125" s="8">
        <v>1020101001</v>
      </c>
      <c r="E125" s="8">
        <v>10148</v>
      </c>
      <c r="F125" s="8" t="s">
        <v>168</v>
      </c>
      <c r="G125" s="22">
        <v>85</v>
      </c>
      <c r="H125" s="22">
        <v>85</v>
      </c>
      <c r="I125" s="8" t="s">
        <v>1151</v>
      </c>
      <c r="J125" s="8" t="s">
        <v>897</v>
      </c>
    </row>
    <row r="126" spans="1:13" s="10" customFormat="1" x14ac:dyDescent="0.55000000000000004">
      <c r="A126" s="7" t="s">
        <v>665</v>
      </c>
      <c r="B126" s="7" t="s">
        <v>665</v>
      </c>
      <c r="C126" s="8">
        <v>1020101</v>
      </c>
      <c r="D126" s="8">
        <v>1020101001</v>
      </c>
      <c r="E126" s="8">
        <v>10156</v>
      </c>
      <c r="F126" s="8" t="s">
        <v>175</v>
      </c>
      <c r="G126" s="22">
        <v>2230</v>
      </c>
      <c r="H126" s="22">
        <v>2230</v>
      </c>
      <c r="I126" s="8" t="s">
        <v>1151</v>
      </c>
      <c r="J126" s="8" t="s">
        <v>897</v>
      </c>
    </row>
    <row r="127" spans="1:13" s="10" customFormat="1" x14ac:dyDescent="0.55000000000000004">
      <c r="A127" s="7" t="s">
        <v>665</v>
      </c>
      <c r="B127" s="7" t="s">
        <v>665</v>
      </c>
      <c r="C127" s="8">
        <v>1020101</v>
      </c>
      <c r="D127" s="8">
        <v>1020101001</v>
      </c>
      <c r="E127" s="8">
        <v>10165</v>
      </c>
      <c r="F127" s="8" t="s">
        <v>180</v>
      </c>
      <c r="G127" s="22">
        <v>25.5</v>
      </c>
      <c r="H127" s="22">
        <v>25.5</v>
      </c>
      <c r="I127" s="8" t="s">
        <v>1151</v>
      </c>
      <c r="J127" s="8" t="s">
        <v>897</v>
      </c>
    </row>
    <row r="128" spans="1:13" s="10" customFormat="1" x14ac:dyDescent="0.55000000000000004">
      <c r="A128" s="7" t="s">
        <v>665</v>
      </c>
      <c r="B128" s="7" t="s">
        <v>665</v>
      </c>
      <c r="C128" s="8">
        <v>1020101</v>
      </c>
      <c r="D128" s="8">
        <v>1020101001</v>
      </c>
      <c r="E128" s="8">
        <v>10176</v>
      </c>
      <c r="F128" s="8" t="s">
        <v>190</v>
      </c>
      <c r="G128" s="22">
        <v>578</v>
      </c>
      <c r="H128" s="22">
        <v>578</v>
      </c>
      <c r="I128" s="8" t="s">
        <v>1151</v>
      </c>
      <c r="J128" s="8" t="s">
        <v>897</v>
      </c>
    </row>
    <row r="129" spans="1:13" s="10" customFormat="1" x14ac:dyDescent="0.55000000000000004">
      <c r="A129" s="7" t="s">
        <v>665</v>
      </c>
      <c r="B129" s="7" t="s">
        <v>665</v>
      </c>
      <c r="C129" s="8">
        <v>1020101</v>
      </c>
      <c r="D129" s="8">
        <v>1020101001</v>
      </c>
      <c r="E129" s="8">
        <v>10187</v>
      </c>
      <c r="F129" s="8" t="s">
        <v>204</v>
      </c>
      <c r="G129" s="22">
        <v>42.5</v>
      </c>
      <c r="H129" s="22">
        <v>42.5</v>
      </c>
      <c r="I129" s="8" t="s">
        <v>1151</v>
      </c>
      <c r="J129" s="8" t="s">
        <v>897</v>
      </c>
    </row>
    <row r="130" spans="1:13" s="10" customFormat="1" x14ac:dyDescent="0.55000000000000004">
      <c r="A130" s="7" t="s">
        <v>665</v>
      </c>
      <c r="B130" s="7" t="s">
        <v>665</v>
      </c>
      <c r="C130" s="8">
        <v>1020101</v>
      </c>
      <c r="D130" s="8">
        <v>1020101001</v>
      </c>
      <c r="E130" s="8">
        <v>10189</v>
      </c>
      <c r="F130" s="8" t="s">
        <v>208</v>
      </c>
      <c r="G130" s="22">
        <v>1275</v>
      </c>
      <c r="H130" s="22">
        <v>1275</v>
      </c>
      <c r="I130" s="8" t="s">
        <v>1151</v>
      </c>
      <c r="J130" s="8" t="s">
        <v>897</v>
      </c>
    </row>
    <row r="131" spans="1:13" s="10" customFormat="1" x14ac:dyDescent="0.55000000000000004">
      <c r="A131" s="7" t="s">
        <v>665</v>
      </c>
      <c r="B131" s="7" t="s">
        <v>665</v>
      </c>
      <c r="C131" s="8">
        <v>1020101</v>
      </c>
      <c r="D131" s="8"/>
      <c r="E131" s="8">
        <v>10192</v>
      </c>
      <c r="F131" s="8" t="s">
        <v>212</v>
      </c>
      <c r="G131" s="22">
        <v>4970</v>
      </c>
      <c r="H131" s="22">
        <v>4970</v>
      </c>
      <c r="I131" s="8" t="s">
        <v>1151</v>
      </c>
      <c r="J131" s="8" t="s">
        <v>897</v>
      </c>
    </row>
    <row r="132" spans="1:13" s="10" customFormat="1" x14ac:dyDescent="0.55000000000000004">
      <c r="A132" s="7" t="s">
        <v>665</v>
      </c>
      <c r="B132" s="7" t="s">
        <v>665</v>
      </c>
      <c r="C132" s="8">
        <v>1020101</v>
      </c>
      <c r="D132" s="8">
        <v>1020101001</v>
      </c>
      <c r="E132" s="8">
        <v>10200</v>
      </c>
      <c r="F132" s="8" t="s">
        <v>219</v>
      </c>
      <c r="G132" s="22">
        <v>127.5</v>
      </c>
      <c r="H132" s="22">
        <v>127.5</v>
      </c>
      <c r="I132" s="8" t="s">
        <v>1151</v>
      </c>
      <c r="J132" s="8" t="s">
        <v>897</v>
      </c>
    </row>
    <row r="133" spans="1:13" s="10" customFormat="1" x14ac:dyDescent="0.55000000000000004">
      <c r="A133" s="7" t="s">
        <v>665</v>
      </c>
      <c r="B133" s="7" t="s">
        <v>665</v>
      </c>
      <c r="C133" s="8">
        <v>1020101</v>
      </c>
      <c r="D133" s="8">
        <v>1020101001</v>
      </c>
      <c r="E133" s="8">
        <v>10211</v>
      </c>
      <c r="F133" s="8" t="s">
        <v>224</v>
      </c>
      <c r="G133" s="22">
        <v>42.5</v>
      </c>
      <c r="H133" s="22">
        <v>42.5</v>
      </c>
      <c r="I133" s="8" t="s">
        <v>1151</v>
      </c>
      <c r="J133" s="8" t="s">
        <v>897</v>
      </c>
    </row>
    <row r="134" spans="1:13" s="10" customFormat="1" x14ac:dyDescent="0.55000000000000004">
      <c r="A134" s="7" t="s">
        <v>665</v>
      </c>
      <c r="B134" s="7" t="s">
        <v>671</v>
      </c>
      <c r="C134" s="8">
        <v>1030102</v>
      </c>
      <c r="D134" s="8"/>
      <c r="E134" s="8">
        <v>10225</v>
      </c>
      <c r="F134" s="8" t="s">
        <v>249</v>
      </c>
      <c r="G134" s="22">
        <v>900</v>
      </c>
      <c r="H134" s="22">
        <v>900</v>
      </c>
      <c r="I134" s="8" t="s">
        <v>1151</v>
      </c>
      <c r="J134" s="8" t="s">
        <v>897</v>
      </c>
    </row>
    <row r="135" spans="1:13" s="10" customFormat="1" x14ac:dyDescent="0.55000000000000004">
      <c r="A135" s="7" t="s">
        <v>665</v>
      </c>
      <c r="B135" s="7" t="s">
        <v>671</v>
      </c>
      <c r="C135" s="8">
        <v>1030217</v>
      </c>
      <c r="D135" s="8"/>
      <c r="E135" s="8">
        <v>10228</v>
      </c>
      <c r="F135" s="8" t="s">
        <v>255</v>
      </c>
      <c r="G135" s="22">
        <v>850</v>
      </c>
      <c r="H135" s="22">
        <v>850</v>
      </c>
      <c r="I135" s="8" t="s">
        <v>1151</v>
      </c>
      <c r="J135" s="8" t="s">
        <v>897</v>
      </c>
    </row>
    <row r="136" spans="1:13" s="10" customFormat="1" x14ac:dyDescent="0.55000000000000004">
      <c r="A136" s="7" t="s">
        <v>665</v>
      </c>
      <c r="B136" s="7" t="s">
        <v>671</v>
      </c>
      <c r="C136" s="8">
        <v>1020199</v>
      </c>
      <c r="D136" s="8">
        <v>1020199999</v>
      </c>
      <c r="E136" s="8">
        <v>10229</v>
      </c>
      <c r="F136" s="8" t="s">
        <v>257</v>
      </c>
      <c r="G136" s="22">
        <v>500</v>
      </c>
      <c r="H136" s="22">
        <v>500</v>
      </c>
      <c r="I136" s="8" t="s">
        <v>1151</v>
      </c>
      <c r="J136" s="8" t="s">
        <v>897</v>
      </c>
    </row>
    <row r="137" spans="1:13" s="10" customFormat="1" x14ac:dyDescent="0.55000000000000004">
      <c r="A137" s="7" t="s">
        <v>665</v>
      </c>
      <c r="B137" s="7" t="s">
        <v>323</v>
      </c>
      <c r="C137" s="8">
        <v>1020101</v>
      </c>
      <c r="D137" s="8">
        <v>1020101001</v>
      </c>
      <c r="E137" s="8">
        <v>10322</v>
      </c>
      <c r="F137" s="8" t="s">
        <v>393</v>
      </c>
      <c r="G137" s="22">
        <v>510</v>
      </c>
      <c r="H137" s="22">
        <v>510</v>
      </c>
      <c r="I137" s="8" t="s">
        <v>1151</v>
      </c>
      <c r="J137" s="8" t="s">
        <v>897</v>
      </c>
    </row>
    <row r="138" spans="1:13" s="10" customFormat="1" x14ac:dyDescent="0.55000000000000004">
      <c r="A138" s="7" t="s">
        <v>665</v>
      </c>
      <c r="B138" s="7" t="s">
        <v>671</v>
      </c>
      <c r="C138" s="8">
        <v>1020102</v>
      </c>
      <c r="D138" s="8">
        <v>1020102001</v>
      </c>
      <c r="E138" s="8">
        <v>10347</v>
      </c>
      <c r="F138" s="8" t="s">
        <v>427</v>
      </c>
      <c r="G138" s="22">
        <v>1000</v>
      </c>
      <c r="H138" s="22">
        <v>1000</v>
      </c>
      <c r="I138" s="8" t="s">
        <v>1151</v>
      </c>
      <c r="J138" s="8" t="s">
        <v>897</v>
      </c>
    </row>
    <row r="139" spans="1:13" s="10" customFormat="1" x14ac:dyDescent="0.55000000000000004">
      <c r="A139" s="7" t="s">
        <v>665</v>
      </c>
      <c r="B139" s="7" t="s">
        <v>671</v>
      </c>
      <c r="C139" s="8">
        <v>1030216</v>
      </c>
      <c r="D139" s="8">
        <v>1030216002</v>
      </c>
      <c r="E139" s="8">
        <v>10349</v>
      </c>
      <c r="F139" s="8" t="s">
        <v>429</v>
      </c>
      <c r="G139" s="22">
        <v>500</v>
      </c>
      <c r="H139" s="22">
        <v>500</v>
      </c>
      <c r="I139" s="8" t="s">
        <v>1151</v>
      </c>
      <c r="J139" s="8" t="s">
        <v>897</v>
      </c>
    </row>
    <row r="140" spans="1:13" s="10" customFormat="1" x14ac:dyDescent="0.55000000000000004">
      <c r="A140" s="7" t="s">
        <v>665</v>
      </c>
      <c r="B140" s="7" t="s">
        <v>671</v>
      </c>
      <c r="C140" s="8">
        <v>1030205</v>
      </c>
      <c r="D140" s="8">
        <v>1030205999</v>
      </c>
      <c r="E140" s="8">
        <v>10351</v>
      </c>
      <c r="F140" s="8" t="s">
        <v>431</v>
      </c>
      <c r="G140" s="22">
        <v>900</v>
      </c>
      <c r="H140" s="22">
        <v>900</v>
      </c>
      <c r="I140" s="8" t="s">
        <v>1151</v>
      </c>
      <c r="J140" s="8" t="s">
        <v>897</v>
      </c>
    </row>
    <row r="141" spans="1:13" s="4" customFormat="1" ht="72" x14ac:dyDescent="0.55000000000000004">
      <c r="A141" s="7" t="s">
        <v>665</v>
      </c>
      <c r="B141" s="7" t="s">
        <v>665</v>
      </c>
      <c r="C141" s="8">
        <v>1020101</v>
      </c>
      <c r="D141" s="8">
        <v>1020101001</v>
      </c>
      <c r="E141" s="8">
        <v>10371</v>
      </c>
      <c r="F141" s="8" t="s">
        <v>447</v>
      </c>
      <c r="G141" s="22">
        <v>3779</v>
      </c>
      <c r="H141" s="22">
        <v>3779</v>
      </c>
      <c r="I141" s="8" t="s">
        <v>1151</v>
      </c>
      <c r="J141" s="8" t="s">
        <v>897</v>
      </c>
      <c r="K141" s="10"/>
      <c r="L141" s="10"/>
      <c r="M141" s="10"/>
    </row>
    <row r="142" spans="1:13" s="10" customFormat="1" x14ac:dyDescent="0.55000000000000004">
      <c r="A142" s="7" t="s">
        <v>665</v>
      </c>
      <c r="B142" s="7" t="s">
        <v>671</v>
      </c>
      <c r="C142" s="8">
        <v>1030299</v>
      </c>
      <c r="D142" s="8">
        <v>1030299999</v>
      </c>
      <c r="E142" s="8">
        <v>10386</v>
      </c>
      <c r="F142" s="8" t="s">
        <v>458</v>
      </c>
      <c r="G142" s="22">
        <v>500</v>
      </c>
      <c r="H142" s="22">
        <v>420</v>
      </c>
      <c r="I142" s="8" t="s">
        <v>1151</v>
      </c>
      <c r="J142" s="8" t="s">
        <v>897</v>
      </c>
    </row>
    <row r="143" spans="1:13" s="10" customFormat="1" x14ac:dyDescent="0.55000000000000004">
      <c r="A143" s="7" t="s">
        <v>665</v>
      </c>
      <c r="B143" s="7" t="s">
        <v>671</v>
      </c>
      <c r="C143" s="8">
        <v>1030213</v>
      </c>
      <c r="D143" s="8">
        <v>1030213999</v>
      </c>
      <c r="E143" s="8">
        <v>10388</v>
      </c>
      <c r="F143" s="8" t="s">
        <v>793</v>
      </c>
      <c r="G143" s="22">
        <v>250</v>
      </c>
      <c r="H143" s="22">
        <v>220</v>
      </c>
      <c r="I143" s="8" t="s">
        <v>1151</v>
      </c>
      <c r="J143" s="8" t="s">
        <v>897</v>
      </c>
    </row>
    <row r="144" spans="1:13" s="10" customFormat="1" x14ac:dyDescent="0.55000000000000004">
      <c r="A144" s="7" t="s">
        <v>665</v>
      </c>
      <c r="B144" s="7" t="s">
        <v>323</v>
      </c>
      <c r="C144" s="8">
        <v>1020101</v>
      </c>
      <c r="D144" s="8">
        <v>1020101001</v>
      </c>
      <c r="E144" s="8">
        <v>10511</v>
      </c>
      <c r="F144" s="8" t="s">
        <v>799</v>
      </c>
      <c r="G144" s="22">
        <v>510</v>
      </c>
      <c r="H144" s="22">
        <v>510</v>
      </c>
      <c r="I144" s="8" t="s">
        <v>1151</v>
      </c>
      <c r="J144" s="8" t="s">
        <v>897</v>
      </c>
    </row>
    <row r="145" spans="1:13" s="10" customFormat="1" x14ac:dyDescent="0.55000000000000004">
      <c r="A145" s="7" t="s">
        <v>665</v>
      </c>
      <c r="B145" s="7" t="s">
        <v>323</v>
      </c>
      <c r="C145" s="8">
        <v>1010201</v>
      </c>
      <c r="D145" s="8">
        <v>1010201001</v>
      </c>
      <c r="E145" s="8">
        <v>10512</v>
      </c>
      <c r="F145" s="8" t="s">
        <v>486</v>
      </c>
      <c r="G145" s="22">
        <v>100</v>
      </c>
      <c r="H145" s="22">
        <v>100</v>
      </c>
      <c r="I145" s="8" t="s">
        <v>1151</v>
      </c>
      <c r="J145" s="8" t="s">
        <v>897</v>
      </c>
    </row>
    <row r="146" spans="1:13" s="10" customFormat="1" x14ac:dyDescent="0.55000000000000004">
      <c r="A146" s="7" t="s">
        <v>665</v>
      </c>
      <c r="B146" s="7" t="s">
        <v>665</v>
      </c>
      <c r="C146" s="8">
        <v>1030211</v>
      </c>
      <c r="D146" s="8"/>
      <c r="E146" s="8">
        <v>10556</v>
      </c>
      <c r="F146" s="8" t="s">
        <v>518</v>
      </c>
      <c r="G146" s="22">
        <v>700</v>
      </c>
      <c r="H146" s="22">
        <v>700</v>
      </c>
      <c r="I146" s="8" t="s">
        <v>1151</v>
      </c>
      <c r="J146" s="8" t="s">
        <v>897</v>
      </c>
    </row>
    <row r="147" spans="1:13" s="10" customFormat="1" ht="72" x14ac:dyDescent="0.55000000000000004">
      <c r="A147" s="7" t="s">
        <v>665</v>
      </c>
      <c r="B147" s="7" t="s">
        <v>671</v>
      </c>
      <c r="C147" s="8">
        <v>1030209</v>
      </c>
      <c r="D147" s="8"/>
      <c r="E147" s="8">
        <v>10574</v>
      </c>
      <c r="F147" s="8" t="s">
        <v>542</v>
      </c>
      <c r="G147" s="22">
        <v>500</v>
      </c>
      <c r="H147" s="22">
        <v>420</v>
      </c>
      <c r="I147" s="8" t="s">
        <v>1151</v>
      </c>
      <c r="J147" s="8" t="s">
        <v>897</v>
      </c>
    </row>
    <row r="148" spans="1:13" s="4" customFormat="1" ht="72" x14ac:dyDescent="0.55000000000000004">
      <c r="A148" s="7" t="s">
        <v>665</v>
      </c>
      <c r="B148" s="7" t="s">
        <v>671</v>
      </c>
      <c r="C148" s="8">
        <v>1030102</v>
      </c>
      <c r="D148" s="8"/>
      <c r="E148" s="8">
        <v>10580</v>
      </c>
      <c r="F148" s="8" t="s">
        <v>557</v>
      </c>
      <c r="G148" s="22">
        <v>100</v>
      </c>
      <c r="H148" s="22">
        <v>100</v>
      </c>
      <c r="I148" s="8" t="s">
        <v>1151</v>
      </c>
      <c r="J148" s="8" t="s">
        <v>897</v>
      </c>
      <c r="K148" s="10"/>
      <c r="L148" s="10"/>
      <c r="M148" s="10"/>
    </row>
    <row r="149" spans="1:13" s="10" customFormat="1" x14ac:dyDescent="0.55000000000000004">
      <c r="A149" s="7" t="s">
        <v>665</v>
      </c>
      <c r="B149" s="7" t="s">
        <v>665</v>
      </c>
      <c r="C149" s="8">
        <v>1020101</v>
      </c>
      <c r="D149" s="8">
        <v>1020101001</v>
      </c>
      <c r="E149" s="8">
        <v>10598</v>
      </c>
      <c r="F149" s="8" t="s">
        <v>568</v>
      </c>
      <c r="G149" s="22">
        <v>50</v>
      </c>
      <c r="H149" s="22">
        <v>50</v>
      </c>
      <c r="I149" s="8" t="s">
        <v>1151</v>
      </c>
      <c r="J149" s="8" t="s">
        <v>897</v>
      </c>
    </row>
    <row r="150" spans="1:13" s="4" customFormat="1" x14ac:dyDescent="0.55000000000000004">
      <c r="A150" s="7" t="s">
        <v>665</v>
      </c>
      <c r="B150" s="7" t="s">
        <v>671</v>
      </c>
      <c r="C150" s="8">
        <v>1020102</v>
      </c>
      <c r="D150" s="8">
        <v>1020102001</v>
      </c>
      <c r="E150" s="8">
        <v>10601</v>
      </c>
      <c r="F150" s="8" t="s">
        <v>570</v>
      </c>
      <c r="G150" s="22">
        <v>7911.17</v>
      </c>
      <c r="H150" s="22">
        <v>7934.05</v>
      </c>
      <c r="I150" s="8" t="s">
        <v>1151</v>
      </c>
      <c r="J150" s="8" t="s">
        <v>897</v>
      </c>
      <c r="K150" s="10"/>
      <c r="L150" s="10"/>
      <c r="M150" s="10"/>
    </row>
    <row r="151" spans="1:13" s="10" customFormat="1" ht="72" x14ac:dyDescent="0.55000000000000004">
      <c r="A151" s="7" t="s">
        <v>665</v>
      </c>
      <c r="B151" s="7" t="s">
        <v>665</v>
      </c>
      <c r="C151" s="8">
        <v>1100301</v>
      </c>
      <c r="D151" s="8">
        <v>1100301001</v>
      </c>
      <c r="E151" s="8">
        <v>10603</v>
      </c>
      <c r="F151" s="8" t="s">
        <v>816</v>
      </c>
      <c r="G151" s="22">
        <v>2000</v>
      </c>
      <c r="H151" s="22">
        <v>2000</v>
      </c>
      <c r="I151" s="8" t="s">
        <v>1151</v>
      </c>
      <c r="J151" s="8" t="s">
        <v>897</v>
      </c>
    </row>
    <row r="152" spans="1:13" s="4" customFormat="1" x14ac:dyDescent="0.55000000000000004">
      <c r="A152" s="7" t="s">
        <v>665</v>
      </c>
      <c r="B152" s="7" t="s">
        <v>665</v>
      </c>
      <c r="C152" s="8">
        <v>1020101</v>
      </c>
      <c r="D152" s="8">
        <v>1020101001</v>
      </c>
      <c r="E152" s="8">
        <v>10604</v>
      </c>
      <c r="F152" s="8" t="s">
        <v>574</v>
      </c>
      <c r="G152" s="22">
        <v>145</v>
      </c>
      <c r="H152" s="22">
        <v>145</v>
      </c>
      <c r="I152" s="8" t="s">
        <v>1151</v>
      </c>
      <c r="J152" s="8" t="s">
        <v>897</v>
      </c>
      <c r="K152" s="10"/>
      <c r="L152" s="10"/>
      <c r="M152" s="10"/>
    </row>
    <row r="153" spans="1:13" s="4" customFormat="1" x14ac:dyDescent="0.55000000000000004">
      <c r="A153" s="7" t="s">
        <v>665</v>
      </c>
      <c r="B153" s="7" t="s">
        <v>665</v>
      </c>
      <c r="C153" s="8">
        <v>1030211</v>
      </c>
      <c r="D153" s="8"/>
      <c r="E153" s="8">
        <v>10605</v>
      </c>
      <c r="F153" s="8" t="s">
        <v>576</v>
      </c>
      <c r="G153" s="22">
        <v>155</v>
      </c>
      <c r="H153" s="22">
        <v>155</v>
      </c>
      <c r="I153" s="8" t="s">
        <v>1151</v>
      </c>
      <c r="J153" s="8" t="s">
        <v>897</v>
      </c>
      <c r="K153" s="10"/>
      <c r="L153" s="10"/>
      <c r="M153" s="10"/>
    </row>
    <row r="154" spans="1:13" s="4" customFormat="1" x14ac:dyDescent="0.55000000000000004">
      <c r="A154" s="7" t="s">
        <v>665</v>
      </c>
      <c r="B154" s="7" t="s">
        <v>324</v>
      </c>
      <c r="C154" s="8">
        <v>1030211</v>
      </c>
      <c r="D154" s="8">
        <v>1030211999</v>
      </c>
      <c r="E154" s="8">
        <v>10606</v>
      </c>
      <c r="F154" s="8" t="s">
        <v>817</v>
      </c>
      <c r="G154" s="22">
        <v>207</v>
      </c>
      <c r="H154" s="22">
        <v>207</v>
      </c>
      <c r="I154" s="8" t="s">
        <v>1151</v>
      </c>
      <c r="J154" s="8" t="s">
        <v>897</v>
      </c>
      <c r="K154" s="10"/>
      <c r="L154" s="10"/>
      <c r="M154" s="10"/>
    </row>
    <row r="155" spans="1:13" s="4" customFormat="1" x14ac:dyDescent="0.55000000000000004">
      <c r="A155" s="7" t="s">
        <v>665</v>
      </c>
      <c r="B155" s="7" t="s">
        <v>323</v>
      </c>
      <c r="C155" s="8">
        <v>1020101</v>
      </c>
      <c r="D155" s="8">
        <v>1020101001</v>
      </c>
      <c r="E155" s="8">
        <v>10608</v>
      </c>
      <c r="F155" s="8" t="s">
        <v>578</v>
      </c>
      <c r="G155" s="22">
        <v>700</v>
      </c>
      <c r="H155" s="22">
        <v>700</v>
      </c>
      <c r="I155" s="8" t="s">
        <v>1151</v>
      </c>
      <c r="J155" s="8" t="s">
        <v>897</v>
      </c>
      <c r="K155" s="10"/>
      <c r="L155" s="10"/>
      <c r="M155" s="10"/>
    </row>
    <row r="156" spans="1:13" s="10" customFormat="1" x14ac:dyDescent="0.55000000000000004">
      <c r="A156" s="7" t="s">
        <v>665</v>
      </c>
      <c r="B156" s="7" t="s">
        <v>665</v>
      </c>
      <c r="C156" s="8">
        <v>1020101</v>
      </c>
      <c r="D156" s="8">
        <v>1020101001</v>
      </c>
      <c r="E156" s="8">
        <v>10609</v>
      </c>
      <c r="F156" s="8" t="s">
        <v>819</v>
      </c>
      <c r="G156" s="22">
        <v>1700</v>
      </c>
      <c r="H156" s="22">
        <v>1700</v>
      </c>
      <c r="I156" s="8" t="s">
        <v>1151</v>
      </c>
      <c r="J156" s="8" t="s">
        <v>897</v>
      </c>
    </row>
    <row r="157" spans="1:13" s="10" customFormat="1" x14ac:dyDescent="0.55000000000000004">
      <c r="A157" s="7" t="s">
        <v>665</v>
      </c>
      <c r="B157" s="7" t="s">
        <v>323</v>
      </c>
      <c r="C157" s="8">
        <v>1030211</v>
      </c>
      <c r="D157" s="8"/>
      <c r="E157" s="8">
        <v>10610</v>
      </c>
      <c r="F157" s="8" t="s">
        <v>821</v>
      </c>
      <c r="G157" s="22">
        <v>300</v>
      </c>
      <c r="H157" s="22">
        <v>300</v>
      </c>
      <c r="I157" s="8" t="s">
        <v>1151</v>
      </c>
      <c r="J157" s="8" t="s">
        <v>897</v>
      </c>
    </row>
    <row r="158" spans="1:13" s="4" customFormat="1" ht="72" x14ac:dyDescent="0.55000000000000004">
      <c r="A158" s="7" t="s">
        <v>665</v>
      </c>
      <c r="B158" s="7" t="s">
        <v>665</v>
      </c>
      <c r="C158" s="8">
        <v>1030211</v>
      </c>
      <c r="D158" s="8"/>
      <c r="E158" s="8">
        <v>10611</v>
      </c>
      <c r="F158" s="8" t="s">
        <v>823</v>
      </c>
      <c r="G158" s="22">
        <v>700</v>
      </c>
      <c r="H158" s="22">
        <v>700</v>
      </c>
      <c r="I158" s="8" t="s">
        <v>1151</v>
      </c>
      <c r="J158" s="8" t="s">
        <v>897</v>
      </c>
      <c r="K158" s="10"/>
      <c r="L158" s="10"/>
      <c r="M158" s="10"/>
    </row>
    <row r="159" spans="1:13" s="4" customFormat="1" x14ac:dyDescent="0.55000000000000004">
      <c r="A159" s="7" t="s">
        <v>665</v>
      </c>
      <c r="B159" s="7" t="s">
        <v>323</v>
      </c>
      <c r="C159" s="8">
        <v>1030211</v>
      </c>
      <c r="D159" s="8">
        <v>1030211999</v>
      </c>
      <c r="E159" s="8">
        <v>10636</v>
      </c>
      <c r="F159" s="8" t="s">
        <v>839</v>
      </c>
      <c r="G159" s="22">
        <v>500</v>
      </c>
      <c r="H159" s="22">
        <v>500</v>
      </c>
      <c r="I159" s="8" t="s">
        <v>1151</v>
      </c>
      <c r="J159" s="8" t="s">
        <v>897</v>
      </c>
      <c r="K159" s="10"/>
      <c r="L159" s="10"/>
      <c r="M159" s="10"/>
    </row>
    <row r="160" spans="1:13" s="4" customFormat="1" x14ac:dyDescent="0.55000000000000004">
      <c r="A160" s="7" t="s">
        <v>872</v>
      </c>
      <c r="B160" s="7" t="s">
        <v>665</v>
      </c>
      <c r="C160" s="8">
        <v>7010101</v>
      </c>
      <c r="D160" s="8"/>
      <c r="E160" s="8">
        <v>70004</v>
      </c>
      <c r="F160" s="8" t="s">
        <v>620</v>
      </c>
      <c r="G160" s="22">
        <v>3000</v>
      </c>
      <c r="H160" s="22">
        <v>3000</v>
      </c>
      <c r="I160" s="8" t="s">
        <v>1151</v>
      </c>
      <c r="J160" s="8" t="s">
        <v>897</v>
      </c>
      <c r="K160" s="10"/>
      <c r="L160" s="10"/>
      <c r="M160" s="10"/>
    </row>
    <row r="161" spans="1:13" s="10" customFormat="1" ht="72" x14ac:dyDescent="0.55000000000000004">
      <c r="A161" s="7" t="s">
        <v>872</v>
      </c>
      <c r="B161" s="7" t="s">
        <v>665</v>
      </c>
      <c r="C161" s="8">
        <v>7010201</v>
      </c>
      <c r="D161" s="8"/>
      <c r="E161" s="8">
        <v>70005</v>
      </c>
      <c r="F161" s="8" t="s">
        <v>622</v>
      </c>
      <c r="G161" s="22">
        <v>2870000</v>
      </c>
      <c r="H161" s="22">
        <v>2870000</v>
      </c>
      <c r="I161" s="8" t="s">
        <v>1151</v>
      </c>
      <c r="J161" s="8" t="s">
        <v>897</v>
      </c>
    </row>
    <row r="162" spans="1:13" s="10" customFormat="1" x14ac:dyDescent="0.55000000000000004">
      <c r="A162" s="7" t="s">
        <v>872</v>
      </c>
      <c r="B162" s="7" t="s">
        <v>665</v>
      </c>
      <c r="C162" s="8">
        <v>7010301</v>
      </c>
      <c r="D162" s="8">
        <v>7010301001</v>
      </c>
      <c r="E162" s="8">
        <v>70006</v>
      </c>
      <c r="F162" s="8" t="s">
        <v>624</v>
      </c>
      <c r="G162" s="22">
        <v>30000</v>
      </c>
      <c r="H162" s="22">
        <v>30000</v>
      </c>
      <c r="I162" s="8" t="s">
        <v>1151</v>
      </c>
      <c r="J162" s="8" t="s">
        <v>897</v>
      </c>
    </row>
    <row r="163" spans="1:13" s="4" customFormat="1" x14ac:dyDescent="0.55000000000000004">
      <c r="A163" s="7" t="s">
        <v>872</v>
      </c>
      <c r="B163" s="7" t="s">
        <v>665</v>
      </c>
      <c r="C163" s="8">
        <v>7010102</v>
      </c>
      <c r="D163" s="8">
        <v>7010102001</v>
      </c>
      <c r="E163" s="8">
        <v>70007</v>
      </c>
      <c r="F163" s="8" t="s">
        <v>626</v>
      </c>
      <c r="G163" s="22">
        <v>990000</v>
      </c>
      <c r="H163" s="22">
        <v>990000</v>
      </c>
      <c r="I163" s="8" t="s">
        <v>1151</v>
      </c>
      <c r="J163" s="8" t="s">
        <v>897</v>
      </c>
      <c r="K163" s="10"/>
      <c r="L163" s="10"/>
      <c r="M163" s="10"/>
    </row>
    <row r="164" spans="1:13" s="4" customFormat="1" x14ac:dyDescent="0.55000000000000004">
      <c r="A164" s="7" t="s">
        <v>872</v>
      </c>
      <c r="B164" s="7" t="s">
        <v>665</v>
      </c>
      <c r="C164" s="8">
        <v>7010199</v>
      </c>
      <c r="D164" s="8">
        <v>7010199999</v>
      </c>
      <c r="E164" s="8">
        <v>70010</v>
      </c>
      <c r="F164" s="8" t="s">
        <v>628</v>
      </c>
      <c r="G164" s="22">
        <v>5000</v>
      </c>
      <c r="H164" s="22">
        <v>5000</v>
      </c>
      <c r="I164" s="8" t="s">
        <v>1151</v>
      </c>
      <c r="J164" s="8" t="s">
        <v>897</v>
      </c>
      <c r="K164" s="10"/>
      <c r="L164" s="10"/>
      <c r="M164" s="10"/>
    </row>
    <row r="165" spans="1:13" s="4" customFormat="1" x14ac:dyDescent="0.55000000000000004">
      <c r="A165" s="7" t="s">
        <v>872</v>
      </c>
      <c r="B165" s="7" t="s">
        <v>665</v>
      </c>
      <c r="C165" s="8">
        <v>7010302</v>
      </c>
      <c r="D165" s="8">
        <v>7010302001</v>
      </c>
      <c r="E165" s="8">
        <v>70013</v>
      </c>
      <c r="F165" s="8" t="s">
        <v>874</v>
      </c>
      <c r="G165" s="22">
        <v>1500</v>
      </c>
      <c r="H165" s="22">
        <v>1500</v>
      </c>
      <c r="I165" s="8" t="s">
        <v>1151</v>
      </c>
      <c r="J165" s="8" t="s">
        <v>897</v>
      </c>
      <c r="K165" s="10"/>
      <c r="L165" s="10"/>
      <c r="M165" s="10"/>
    </row>
    <row r="166" spans="1:13" s="4" customFormat="1" ht="72" x14ac:dyDescent="0.55000000000000004">
      <c r="A166" s="7" t="s">
        <v>872</v>
      </c>
      <c r="B166" s="7" t="s">
        <v>665</v>
      </c>
      <c r="C166" s="8">
        <v>7010202</v>
      </c>
      <c r="D166" s="8">
        <v>7010202001</v>
      </c>
      <c r="E166" s="8">
        <v>70014</v>
      </c>
      <c r="F166" s="8" t="s">
        <v>630</v>
      </c>
      <c r="G166" s="22">
        <v>1000</v>
      </c>
      <c r="H166" s="22">
        <v>1000</v>
      </c>
      <c r="I166" s="8" t="s">
        <v>1151</v>
      </c>
      <c r="J166" s="8" t="s">
        <v>897</v>
      </c>
      <c r="K166" s="10"/>
      <c r="L166" s="10"/>
      <c r="M166" s="10"/>
    </row>
    <row r="167" spans="1:13" s="10" customFormat="1" x14ac:dyDescent="0.55000000000000004">
      <c r="A167" s="7" t="s">
        <v>872</v>
      </c>
      <c r="B167" s="7" t="s">
        <v>665</v>
      </c>
      <c r="C167" s="8">
        <v>7010199</v>
      </c>
      <c r="D167" s="8">
        <v>7010199999</v>
      </c>
      <c r="E167" s="8">
        <v>70016</v>
      </c>
      <c r="F167" s="8" t="s">
        <v>632</v>
      </c>
      <c r="G167" s="22">
        <v>10000</v>
      </c>
      <c r="H167" s="22">
        <v>10000</v>
      </c>
      <c r="I167" s="8" t="s">
        <v>1151</v>
      </c>
      <c r="J167" s="8" t="s">
        <v>897</v>
      </c>
    </row>
    <row r="168" spans="1:13" s="10" customFormat="1" x14ac:dyDescent="0.55000000000000004">
      <c r="A168" s="7" t="s">
        <v>872</v>
      </c>
      <c r="B168" s="7" t="s">
        <v>665</v>
      </c>
      <c r="C168" s="8">
        <v>7019903</v>
      </c>
      <c r="D168" s="8">
        <v>7019903001</v>
      </c>
      <c r="E168" s="8">
        <v>70021</v>
      </c>
      <c r="F168" s="8" t="s">
        <v>634</v>
      </c>
      <c r="G168" s="22">
        <v>5000</v>
      </c>
      <c r="H168" s="22">
        <v>5000</v>
      </c>
      <c r="I168" s="8" t="s">
        <v>1151</v>
      </c>
      <c r="J168" s="8" t="s">
        <v>897</v>
      </c>
    </row>
    <row r="169" spans="1:13" s="10" customFormat="1" x14ac:dyDescent="0.55000000000000004">
      <c r="A169" s="7" t="s">
        <v>872</v>
      </c>
      <c r="B169" s="7" t="s">
        <v>665</v>
      </c>
      <c r="C169" s="8">
        <v>7010199</v>
      </c>
      <c r="D169" s="8">
        <v>7010199999</v>
      </c>
      <c r="E169" s="8">
        <v>70023</v>
      </c>
      <c r="F169" s="8" t="s">
        <v>636</v>
      </c>
      <c r="G169" s="22">
        <v>6000</v>
      </c>
      <c r="H169" s="22">
        <v>6000</v>
      </c>
      <c r="I169" s="8" t="s">
        <v>1151</v>
      </c>
      <c r="J169" s="8" t="s">
        <v>897</v>
      </c>
    </row>
    <row r="170" spans="1:13" s="10" customFormat="1" x14ac:dyDescent="0.55000000000000004">
      <c r="A170" s="7" t="s">
        <v>872</v>
      </c>
      <c r="B170" s="7" t="s">
        <v>665</v>
      </c>
      <c r="C170" s="8">
        <v>7019903</v>
      </c>
      <c r="D170" s="8">
        <v>7019903001</v>
      </c>
      <c r="E170" s="8">
        <v>70026</v>
      </c>
      <c r="F170" s="8" t="s">
        <v>638</v>
      </c>
      <c r="G170" s="22">
        <v>10000</v>
      </c>
      <c r="H170" s="22">
        <v>10000</v>
      </c>
      <c r="I170" s="8" t="s">
        <v>1151</v>
      </c>
      <c r="J170" s="8" t="s">
        <v>897</v>
      </c>
    </row>
    <row r="171" spans="1:13" s="4" customFormat="1" x14ac:dyDescent="0.55000000000000004">
      <c r="A171" s="7" t="s">
        <v>872</v>
      </c>
      <c r="B171" s="7" t="s">
        <v>665</v>
      </c>
      <c r="C171" s="8">
        <v>7019901</v>
      </c>
      <c r="D171" s="8">
        <v>7019901001</v>
      </c>
      <c r="E171" s="8">
        <v>70028</v>
      </c>
      <c r="F171" s="8" t="s">
        <v>640</v>
      </c>
      <c r="G171" s="22">
        <v>20000</v>
      </c>
      <c r="H171" s="22">
        <v>20000</v>
      </c>
      <c r="I171" s="8" t="s">
        <v>1151</v>
      </c>
      <c r="J171" s="8" t="s">
        <v>897</v>
      </c>
      <c r="K171" s="10"/>
      <c r="L171" s="10"/>
      <c r="M171" s="10"/>
    </row>
    <row r="172" spans="1:13" s="4" customFormat="1" x14ac:dyDescent="0.55000000000000004">
      <c r="A172" s="7" t="s">
        <v>872</v>
      </c>
      <c r="B172" s="7" t="s">
        <v>665</v>
      </c>
      <c r="C172" s="8">
        <v>7010199</v>
      </c>
      <c r="D172" s="8">
        <v>7010199999</v>
      </c>
      <c r="E172" s="8">
        <v>70033</v>
      </c>
      <c r="F172" s="8" t="s">
        <v>644</v>
      </c>
      <c r="G172" s="22">
        <v>215650</v>
      </c>
      <c r="H172" s="22">
        <v>215650</v>
      </c>
      <c r="I172" s="8" t="s">
        <v>1151</v>
      </c>
      <c r="J172" s="8" t="s">
        <v>897</v>
      </c>
      <c r="K172" s="10"/>
      <c r="L172" s="10"/>
      <c r="M172" s="10"/>
    </row>
    <row r="173" spans="1:13" s="10" customFormat="1" ht="72" x14ac:dyDescent="0.55000000000000004">
      <c r="A173" s="7" t="s">
        <v>872</v>
      </c>
      <c r="B173" s="7" t="s">
        <v>665</v>
      </c>
      <c r="C173" s="8">
        <v>7010199</v>
      </c>
      <c r="D173" s="8">
        <v>7010199999</v>
      </c>
      <c r="E173" s="8">
        <v>70034</v>
      </c>
      <c r="F173" s="8" t="s">
        <v>646</v>
      </c>
      <c r="G173" s="22">
        <v>100000</v>
      </c>
      <c r="H173" s="22">
        <v>100000</v>
      </c>
      <c r="I173" s="8" t="s">
        <v>1151</v>
      </c>
      <c r="J173" s="8" t="s">
        <v>897</v>
      </c>
    </row>
    <row r="174" spans="1:13" s="4" customFormat="1" ht="72" x14ac:dyDescent="0.55000000000000004">
      <c r="A174" s="7" t="s">
        <v>872</v>
      </c>
      <c r="B174" s="7" t="s">
        <v>665</v>
      </c>
      <c r="C174" s="8">
        <v>7010199</v>
      </c>
      <c r="D174" s="8">
        <v>7010199999</v>
      </c>
      <c r="E174" s="8">
        <v>70035</v>
      </c>
      <c r="F174" s="8" t="s">
        <v>648</v>
      </c>
      <c r="G174" s="22">
        <v>476800</v>
      </c>
      <c r="H174" s="22">
        <v>476800</v>
      </c>
      <c r="I174" s="8" t="s">
        <v>1151</v>
      </c>
      <c r="J174" s="8" t="s">
        <v>897</v>
      </c>
      <c r="K174" s="10"/>
      <c r="L174" s="10"/>
      <c r="M174" s="10"/>
    </row>
    <row r="175" spans="1:13" s="10" customFormat="1" x14ac:dyDescent="0.55000000000000004">
      <c r="A175" s="7" t="s">
        <v>872</v>
      </c>
      <c r="B175" s="7" t="s">
        <v>665</v>
      </c>
      <c r="C175" s="8">
        <v>7010199</v>
      </c>
      <c r="D175" s="8">
        <v>7010199999</v>
      </c>
      <c r="E175" s="8">
        <v>70036</v>
      </c>
      <c r="F175" s="8" t="s">
        <v>650</v>
      </c>
      <c r="G175" s="22">
        <v>10000</v>
      </c>
      <c r="H175" s="22">
        <v>10000</v>
      </c>
      <c r="I175" s="8" t="s">
        <v>1151</v>
      </c>
      <c r="J175" s="8" t="s">
        <v>897</v>
      </c>
    </row>
    <row r="176" spans="1:13" s="10" customFormat="1" x14ac:dyDescent="0.55000000000000004">
      <c r="A176" s="7" t="s">
        <v>872</v>
      </c>
      <c r="B176" s="7" t="s">
        <v>665</v>
      </c>
      <c r="C176" s="8">
        <v>7010199</v>
      </c>
      <c r="D176" s="8"/>
      <c r="E176" s="8">
        <v>70037</v>
      </c>
      <c r="F176" s="8" t="s">
        <v>652</v>
      </c>
      <c r="G176" s="22">
        <v>10000</v>
      </c>
      <c r="H176" s="22">
        <v>10000</v>
      </c>
      <c r="I176" s="8" t="s">
        <v>1151</v>
      </c>
      <c r="J176" s="8" t="s">
        <v>897</v>
      </c>
    </row>
    <row r="177" spans="1:13" s="4" customFormat="1" ht="72" x14ac:dyDescent="0.55000000000000004">
      <c r="A177" s="7" t="s">
        <v>872</v>
      </c>
      <c r="B177" s="7" t="s">
        <v>665</v>
      </c>
      <c r="C177" s="8">
        <v>7010199</v>
      </c>
      <c r="D177" s="8">
        <v>7010199999</v>
      </c>
      <c r="E177" s="8">
        <v>70038</v>
      </c>
      <c r="F177" s="8" t="s">
        <v>654</v>
      </c>
      <c r="G177" s="22">
        <v>9600</v>
      </c>
      <c r="H177" s="22">
        <v>9600</v>
      </c>
      <c r="I177" s="8" t="s">
        <v>1151</v>
      </c>
      <c r="J177" s="8" t="s">
        <v>897</v>
      </c>
      <c r="K177" s="10"/>
      <c r="L177" s="10"/>
      <c r="M177" s="10"/>
    </row>
    <row r="178" spans="1:13" s="4" customFormat="1" ht="72" x14ac:dyDescent="0.55000000000000004">
      <c r="A178" s="7" t="s">
        <v>872</v>
      </c>
      <c r="B178" s="7" t="s">
        <v>665</v>
      </c>
      <c r="C178" s="8">
        <v>7010199</v>
      </c>
      <c r="D178" s="8">
        <v>7010199999</v>
      </c>
      <c r="E178" s="8">
        <v>70039</v>
      </c>
      <c r="F178" s="8" t="s">
        <v>656</v>
      </c>
      <c r="G178" s="22">
        <v>6700</v>
      </c>
      <c r="H178" s="22">
        <v>6700</v>
      </c>
      <c r="I178" s="8" t="s">
        <v>1151</v>
      </c>
      <c r="J178" s="8" t="s">
        <v>897</v>
      </c>
      <c r="K178" s="10"/>
      <c r="L178" s="10"/>
      <c r="M178" s="10"/>
    </row>
    <row r="179" spans="1:13" s="10" customFormat="1" x14ac:dyDescent="0.55000000000000004">
      <c r="A179" s="7" t="s">
        <v>872</v>
      </c>
      <c r="B179" s="7" t="s">
        <v>665</v>
      </c>
      <c r="C179" s="8">
        <v>7010299</v>
      </c>
      <c r="D179" s="8">
        <v>7010299999</v>
      </c>
      <c r="E179" s="8">
        <v>70040</v>
      </c>
      <c r="F179" s="8" t="s">
        <v>659</v>
      </c>
      <c r="G179" s="22">
        <v>5000</v>
      </c>
      <c r="H179" s="22">
        <v>5000</v>
      </c>
      <c r="I179" s="8" t="s">
        <v>1151</v>
      </c>
      <c r="J179" s="8" t="s">
        <v>897</v>
      </c>
    </row>
    <row r="180" spans="1:13" s="4" customFormat="1" ht="72" x14ac:dyDescent="0.55000000000000004">
      <c r="A180" s="7" t="s">
        <v>872</v>
      </c>
      <c r="B180" s="7" t="s">
        <v>665</v>
      </c>
      <c r="C180" s="8">
        <v>7019999</v>
      </c>
      <c r="D180" s="8"/>
      <c r="E180" s="8">
        <v>70041</v>
      </c>
      <c r="F180" s="8" t="s">
        <v>876</v>
      </c>
      <c r="G180" s="22">
        <v>10000</v>
      </c>
      <c r="H180" s="22">
        <v>10000</v>
      </c>
      <c r="I180" s="8" t="s">
        <v>1151</v>
      </c>
      <c r="J180" s="8" t="s">
        <v>897</v>
      </c>
      <c r="K180" s="10"/>
      <c r="L180" s="10"/>
      <c r="M180" s="10"/>
    </row>
    <row r="181" spans="1:13" s="10" customFormat="1" ht="108" x14ac:dyDescent="0.55000000000000004">
      <c r="A181" s="7" t="s">
        <v>665</v>
      </c>
      <c r="B181" s="7" t="s">
        <v>324</v>
      </c>
      <c r="C181" s="8">
        <v>1040102</v>
      </c>
      <c r="D181" s="8">
        <v>1040102017</v>
      </c>
      <c r="E181" s="8">
        <v>10071</v>
      </c>
      <c r="F181" s="8" t="s">
        <v>73</v>
      </c>
      <c r="G181" s="22">
        <v>10000</v>
      </c>
      <c r="H181" s="22">
        <v>10000</v>
      </c>
      <c r="I181" s="8" t="s">
        <v>903</v>
      </c>
      <c r="J181" s="8" t="s">
        <v>897</v>
      </c>
    </row>
    <row r="182" spans="1:13" s="4" customFormat="1" ht="108" x14ac:dyDescent="0.55000000000000004">
      <c r="A182" s="7" t="s">
        <v>665</v>
      </c>
      <c r="B182" s="7" t="s">
        <v>665</v>
      </c>
      <c r="C182" s="8">
        <v>1030102</v>
      </c>
      <c r="D182" s="8">
        <v>1030102009</v>
      </c>
      <c r="E182" s="8">
        <v>10089</v>
      </c>
      <c r="F182" s="8" t="s">
        <v>720</v>
      </c>
      <c r="G182" s="22">
        <v>200</v>
      </c>
      <c r="H182" s="22">
        <v>200</v>
      </c>
      <c r="I182" s="8" t="s">
        <v>903</v>
      </c>
      <c r="J182" s="8" t="s">
        <v>897</v>
      </c>
      <c r="K182" s="10"/>
      <c r="L182" s="10"/>
      <c r="M182" s="10"/>
    </row>
    <row r="183" spans="1:13" s="4" customFormat="1" ht="108" x14ac:dyDescent="0.55000000000000004">
      <c r="A183" s="7" t="s">
        <v>665</v>
      </c>
      <c r="B183" s="7" t="s">
        <v>665</v>
      </c>
      <c r="C183" s="8">
        <v>1030299</v>
      </c>
      <c r="D183" s="8"/>
      <c r="E183" s="8">
        <v>10090</v>
      </c>
      <c r="F183" s="8" t="s">
        <v>100</v>
      </c>
      <c r="G183" s="22">
        <v>800</v>
      </c>
      <c r="H183" s="22">
        <v>800</v>
      </c>
      <c r="I183" s="8" t="s">
        <v>903</v>
      </c>
      <c r="J183" s="8" t="s">
        <v>897</v>
      </c>
      <c r="K183" s="10"/>
      <c r="L183" s="10"/>
      <c r="M183" s="10"/>
    </row>
    <row r="184" spans="1:13" s="10" customFormat="1" ht="108" x14ac:dyDescent="0.55000000000000004">
      <c r="A184" s="7" t="s">
        <v>665</v>
      </c>
      <c r="B184" s="7" t="s">
        <v>665</v>
      </c>
      <c r="C184" s="8">
        <v>1030299</v>
      </c>
      <c r="D184" s="8">
        <v>1030299011</v>
      </c>
      <c r="E184" s="8">
        <v>10096</v>
      </c>
      <c r="F184" s="8" t="s">
        <v>114</v>
      </c>
      <c r="G184" s="22">
        <v>700</v>
      </c>
      <c r="H184" s="22">
        <v>700</v>
      </c>
      <c r="I184" s="8" t="s">
        <v>903</v>
      </c>
      <c r="J184" s="8" t="s">
        <v>897</v>
      </c>
    </row>
    <row r="185" spans="1:13" s="4" customFormat="1" ht="108" x14ac:dyDescent="0.55000000000000004">
      <c r="A185" s="7" t="s">
        <v>665</v>
      </c>
      <c r="B185" s="7" t="s">
        <v>665</v>
      </c>
      <c r="C185" s="8">
        <v>1030299</v>
      </c>
      <c r="D185" s="8"/>
      <c r="E185" s="8">
        <v>10097</v>
      </c>
      <c r="F185" s="8" t="s">
        <v>116</v>
      </c>
      <c r="G185" s="22">
        <v>500</v>
      </c>
      <c r="H185" s="22">
        <v>500</v>
      </c>
      <c r="I185" s="8" t="s">
        <v>903</v>
      </c>
      <c r="J185" s="8" t="s">
        <v>897</v>
      </c>
      <c r="K185" s="10"/>
      <c r="L185" s="10"/>
      <c r="M185" s="10"/>
    </row>
    <row r="186" spans="1:13" s="4" customFormat="1" ht="108" x14ac:dyDescent="0.55000000000000004">
      <c r="A186" s="7" t="s">
        <v>665</v>
      </c>
      <c r="B186" s="7" t="s">
        <v>665</v>
      </c>
      <c r="C186" s="8">
        <v>1030201</v>
      </c>
      <c r="D186" s="8">
        <v>1030201001</v>
      </c>
      <c r="E186" s="8">
        <v>10103</v>
      </c>
      <c r="F186" s="8" t="s">
        <v>120</v>
      </c>
      <c r="G186" s="22">
        <v>64300</v>
      </c>
      <c r="H186" s="22">
        <v>64300</v>
      </c>
      <c r="I186" s="8" t="s">
        <v>903</v>
      </c>
      <c r="J186" s="8" t="s">
        <v>897</v>
      </c>
      <c r="K186" s="10"/>
      <c r="L186" s="10"/>
      <c r="M186" s="10"/>
    </row>
    <row r="187" spans="1:13" s="10" customFormat="1" ht="108" x14ac:dyDescent="0.55000000000000004">
      <c r="A187" s="7" t="s">
        <v>665</v>
      </c>
      <c r="B187" s="7" t="s">
        <v>665</v>
      </c>
      <c r="C187" s="8">
        <v>1030201</v>
      </c>
      <c r="D187" s="8">
        <v>1030201002</v>
      </c>
      <c r="E187" s="8">
        <v>10104</v>
      </c>
      <c r="F187" s="8" t="s">
        <v>122</v>
      </c>
      <c r="G187" s="22">
        <v>4500</v>
      </c>
      <c r="H187" s="22">
        <v>4500</v>
      </c>
      <c r="I187" s="8" t="s">
        <v>903</v>
      </c>
      <c r="J187" s="8" t="s">
        <v>897</v>
      </c>
    </row>
    <row r="188" spans="1:13" s="4" customFormat="1" ht="108" x14ac:dyDescent="0.55000000000000004">
      <c r="A188" s="7" t="s">
        <v>665</v>
      </c>
      <c r="B188" s="7" t="s">
        <v>665</v>
      </c>
      <c r="C188" s="8">
        <v>1030299</v>
      </c>
      <c r="D188" s="8">
        <v>1030299003</v>
      </c>
      <c r="E188" s="8">
        <v>10110</v>
      </c>
      <c r="F188" s="8" t="s">
        <v>125</v>
      </c>
      <c r="G188" s="22">
        <v>725</v>
      </c>
      <c r="H188" s="22">
        <v>725</v>
      </c>
      <c r="I188" s="8" t="s">
        <v>903</v>
      </c>
      <c r="J188" s="8" t="s">
        <v>897</v>
      </c>
      <c r="K188" s="10"/>
      <c r="L188" s="10"/>
      <c r="M188" s="10"/>
    </row>
    <row r="189" spans="1:13" s="4" customFormat="1" ht="108" x14ac:dyDescent="0.55000000000000004">
      <c r="A189" s="7" t="s">
        <v>665</v>
      </c>
      <c r="B189" s="7" t="s">
        <v>665</v>
      </c>
      <c r="C189" s="8">
        <v>1030202</v>
      </c>
      <c r="D189" s="8">
        <v>1030202005</v>
      </c>
      <c r="E189" s="8">
        <v>10111</v>
      </c>
      <c r="F189" s="8" t="s">
        <v>127</v>
      </c>
      <c r="G189" s="22">
        <v>4000</v>
      </c>
      <c r="H189" s="22">
        <v>4000</v>
      </c>
      <c r="I189" s="8" t="s">
        <v>903</v>
      </c>
      <c r="J189" s="8" t="s">
        <v>897</v>
      </c>
      <c r="K189" s="10"/>
      <c r="L189" s="10"/>
      <c r="M189" s="10"/>
    </row>
    <row r="190" spans="1:13" s="4" customFormat="1" ht="108" x14ac:dyDescent="0.55000000000000004">
      <c r="A190" s="7" t="s">
        <v>665</v>
      </c>
      <c r="B190" s="7" t="s">
        <v>665</v>
      </c>
      <c r="C190" s="8">
        <v>1030211</v>
      </c>
      <c r="D190" s="8">
        <v>1030211999</v>
      </c>
      <c r="E190" s="8">
        <v>10112</v>
      </c>
      <c r="F190" s="8" t="s">
        <v>129</v>
      </c>
      <c r="G190" s="22">
        <v>1500</v>
      </c>
      <c r="H190" s="22">
        <v>1500</v>
      </c>
      <c r="I190" s="8" t="s">
        <v>903</v>
      </c>
      <c r="J190" s="8" t="s">
        <v>897</v>
      </c>
      <c r="K190" s="10"/>
      <c r="L190" s="10"/>
      <c r="M190" s="10"/>
    </row>
    <row r="191" spans="1:13" s="4" customFormat="1" ht="108" x14ac:dyDescent="0.55000000000000004">
      <c r="A191" s="7" t="s">
        <v>665</v>
      </c>
      <c r="B191" s="7" t="s">
        <v>665</v>
      </c>
      <c r="C191" s="8">
        <v>1030202</v>
      </c>
      <c r="D191" s="8">
        <v>1030202001</v>
      </c>
      <c r="E191" s="8">
        <v>10115</v>
      </c>
      <c r="F191" s="8" t="s">
        <v>131</v>
      </c>
      <c r="G191" s="22">
        <v>6500</v>
      </c>
      <c r="H191" s="22">
        <v>6500</v>
      </c>
      <c r="I191" s="8" t="s">
        <v>903</v>
      </c>
      <c r="J191" s="8" t="s">
        <v>897</v>
      </c>
      <c r="K191" s="10"/>
      <c r="L191" s="10"/>
      <c r="M191" s="10"/>
    </row>
    <row r="192" spans="1:13" s="10" customFormat="1" ht="108" x14ac:dyDescent="0.55000000000000004">
      <c r="A192" s="7" t="s">
        <v>665</v>
      </c>
      <c r="B192" s="7" t="s">
        <v>665</v>
      </c>
      <c r="C192" s="8">
        <v>1030201</v>
      </c>
      <c r="D192" s="8">
        <v>1030201001</v>
      </c>
      <c r="E192" s="8">
        <v>10174</v>
      </c>
      <c r="F192" s="8" t="s">
        <v>186</v>
      </c>
      <c r="G192" s="22">
        <v>1800</v>
      </c>
      <c r="H192" s="22">
        <v>1800</v>
      </c>
      <c r="I192" s="8" t="s">
        <v>903</v>
      </c>
      <c r="J192" s="8" t="s">
        <v>897</v>
      </c>
    </row>
    <row r="193" spans="1:13" s="4" customFormat="1" ht="108" x14ac:dyDescent="0.55000000000000004">
      <c r="A193" s="7" t="s">
        <v>665</v>
      </c>
      <c r="B193" s="7" t="s">
        <v>665</v>
      </c>
      <c r="C193" s="8">
        <v>1030201</v>
      </c>
      <c r="D193" s="8">
        <v>1030201002</v>
      </c>
      <c r="E193" s="8">
        <v>10175</v>
      </c>
      <c r="F193" s="8" t="s">
        <v>188</v>
      </c>
      <c r="G193" s="22">
        <v>5000</v>
      </c>
      <c r="H193" s="22">
        <v>5000</v>
      </c>
      <c r="I193" s="8" t="s">
        <v>903</v>
      </c>
      <c r="J193" s="8" t="s">
        <v>897</v>
      </c>
      <c r="K193" s="10"/>
      <c r="L193" s="10"/>
      <c r="M193" s="10"/>
    </row>
    <row r="194" spans="1:13" s="10" customFormat="1" ht="108" x14ac:dyDescent="0.55000000000000004">
      <c r="A194" s="7" t="s">
        <v>665</v>
      </c>
      <c r="B194" s="7" t="s">
        <v>665</v>
      </c>
      <c r="C194" s="8">
        <v>1040102</v>
      </c>
      <c r="D194" s="8"/>
      <c r="E194" s="8">
        <v>10177</v>
      </c>
      <c r="F194" s="8" t="s">
        <v>192</v>
      </c>
      <c r="G194" s="22">
        <v>260000</v>
      </c>
      <c r="H194" s="22">
        <v>230000</v>
      </c>
      <c r="I194" s="8" t="s">
        <v>903</v>
      </c>
      <c r="J194" s="8" t="s">
        <v>897</v>
      </c>
    </row>
    <row r="195" spans="1:13" s="10" customFormat="1" ht="108" x14ac:dyDescent="0.55000000000000004">
      <c r="A195" s="7" t="s">
        <v>665</v>
      </c>
      <c r="B195" s="7" t="s">
        <v>665</v>
      </c>
      <c r="C195" s="8">
        <v>1040401</v>
      </c>
      <c r="D195" s="8">
        <v>1040401001</v>
      </c>
      <c r="E195" s="8">
        <v>10178</v>
      </c>
      <c r="F195" s="8" t="s">
        <v>194</v>
      </c>
      <c r="G195" s="22">
        <v>50000</v>
      </c>
      <c r="H195" s="22">
        <v>50000</v>
      </c>
      <c r="I195" s="8" t="s">
        <v>903</v>
      </c>
      <c r="J195" s="8" t="s">
        <v>897</v>
      </c>
    </row>
    <row r="196" spans="1:13" s="10" customFormat="1" ht="108" x14ac:dyDescent="0.55000000000000004">
      <c r="A196" s="7" t="s">
        <v>665</v>
      </c>
      <c r="B196" s="7" t="s">
        <v>665</v>
      </c>
      <c r="C196" s="8">
        <v>1040101</v>
      </c>
      <c r="D196" s="8">
        <v>1040101002</v>
      </c>
      <c r="E196" s="8">
        <v>10179</v>
      </c>
      <c r="F196" s="8" t="s">
        <v>197</v>
      </c>
      <c r="G196" s="22">
        <v>75000</v>
      </c>
      <c r="H196" s="22">
        <v>70000</v>
      </c>
      <c r="I196" s="8" t="s">
        <v>903</v>
      </c>
      <c r="J196" s="8" t="s">
        <v>897</v>
      </c>
    </row>
    <row r="197" spans="1:13" s="10" customFormat="1" ht="108" x14ac:dyDescent="0.55000000000000004">
      <c r="A197" s="7" t="s">
        <v>665</v>
      </c>
      <c r="B197" s="7" t="s">
        <v>665</v>
      </c>
      <c r="C197" s="8">
        <v>1040399</v>
      </c>
      <c r="D197" s="8">
        <v>1040399999</v>
      </c>
      <c r="E197" s="8">
        <v>10181</v>
      </c>
      <c r="F197" s="8" t="s">
        <v>198</v>
      </c>
      <c r="G197" s="22">
        <v>80000</v>
      </c>
      <c r="H197" s="22">
        <v>55000</v>
      </c>
      <c r="I197" s="8" t="s">
        <v>903</v>
      </c>
      <c r="J197" s="8" t="s">
        <v>897</v>
      </c>
    </row>
    <row r="198" spans="1:13" s="10" customFormat="1" ht="108" x14ac:dyDescent="0.55000000000000004">
      <c r="A198" s="7" t="s">
        <v>665</v>
      </c>
      <c r="B198" s="7" t="s">
        <v>665</v>
      </c>
      <c r="C198" s="8">
        <v>1030202</v>
      </c>
      <c r="D198" s="8">
        <v>1030202005</v>
      </c>
      <c r="E198" s="8">
        <v>10182</v>
      </c>
      <c r="F198" s="8" t="s">
        <v>200</v>
      </c>
      <c r="G198" s="22">
        <v>3000</v>
      </c>
      <c r="H198" s="22">
        <v>3000</v>
      </c>
      <c r="I198" s="8" t="s">
        <v>903</v>
      </c>
      <c r="J198" s="8" t="s">
        <v>897</v>
      </c>
    </row>
    <row r="199" spans="1:13" s="10" customFormat="1" ht="108" x14ac:dyDescent="0.55000000000000004">
      <c r="A199" s="7" t="s">
        <v>665</v>
      </c>
      <c r="B199" s="7" t="s">
        <v>665</v>
      </c>
      <c r="C199" s="8">
        <v>1030211</v>
      </c>
      <c r="D199" s="8">
        <v>1030211999</v>
      </c>
      <c r="E199" s="8">
        <v>10183</v>
      </c>
      <c r="F199" s="8" t="s">
        <v>201</v>
      </c>
      <c r="G199" s="22">
        <v>3000</v>
      </c>
      <c r="H199" s="22">
        <v>3000</v>
      </c>
      <c r="I199" s="8" t="s">
        <v>903</v>
      </c>
      <c r="J199" s="8" t="s">
        <v>897</v>
      </c>
    </row>
    <row r="200" spans="1:13" s="10" customFormat="1" ht="108" x14ac:dyDescent="0.55000000000000004">
      <c r="A200" s="7" t="s">
        <v>665</v>
      </c>
      <c r="B200" s="7" t="s">
        <v>665</v>
      </c>
      <c r="C200" s="8">
        <v>1030202</v>
      </c>
      <c r="D200" s="8">
        <v>1030202001</v>
      </c>
      <c r="E200" s="8">
        <v>10186</v>
      </c>
      <c r="F200" s="8" t="s">
        <v>203</v>
      </c>
      <c r="G200" s="22">
        <v>1000</v>
      </c>
      <c r="H200" s="22">
        <v>1000</v>
      </c>
      <c r="I200" s="8" t="s">
        <v>903</v>
      </c>
      <c r="J200" s="8" t="s">
        <v>897</v>
      </c>
    </row>
    <row r="201" spans="1:13" s="10" customFormat="1" ht="108" x14ac:dyDescent="0.55000000000000004">
      <c r="A201" s="7" t="s">
        <v>665</v>
      </c>
      <c r="B201" s="7" t="s">
        <v>665</v>
      </c>
      <c r="C201" s="8">
        <v>1030201</v>
      </c>
      <c r="D201" s="8">
        <v>1030201001</v>
      </c>
      <c r="E201" s="8">
        <v>10190</v>
      </c>
      <c r="F201" s="8" t="s">
        <v>1150</v>
      </c>
      <c r="G201" s="22">
        <v>43454</v>
      </c>
      <c r="H201" s="22">
        <v>43454</v>
      </c>
      <c r="I201" s="8" t="s">
        <v>903</v>
      </c>
      <c r="J201" s="8" t="s">
        <v>897</v>
      </c>
    </row>
    <row r="202" spans="1:13" s="10" customFormat="1" ht="108" x14ac:dyDescent="0.55000000000000004">
      <c r="A202" s="7" t="s">
        <v>665</v>
      </c>
      <c r="B202" s="7" t="s">
        <v>665</v>
      </c>
      <c r="C202" s="8">
        <v>1030201</v>
      </c>
      <c r="D202" s="8">
        <v>1030201002</v>
      </c>
      <c r="E202" s="8">
        <v>10191</v>
      </c>
      <c r="F202" s="8" t="s">
        <v>210</v>
      </c>
      <c r="G202" s="22">
        <v>15000</v>
      </c>
      <c r="H202" s="22">
        <v>15000</v>
      </c>
      <c r="I202" s="8" t="s">
        <v>903</v>
      </c>
      <c r="J202" s="8" t="s">
        <v>897</v>
      </c>
    </row>
    <row r="203" spans="1:13" s="10" customFormat="1" ht="108" x14ac:dyDescent="0.55000000000000004">
      <c r="A203" s="7" t="s">
        <v>665</v>
      </c>
      <c r="B203" s="7" t="s">
        <v>665</v>
      </c>
      <c r="C203" s="8">
        <v>1030202</v>
      </c>
      <c r="D203" s="8">
        <v>1030202005</v>
      </c>
      <c r="E203" s="8">
        <v>10195</v>
      </c>
      <c r="F203" s="8" t="s">
        <v>213</v>
      </c>
      <c r="G203" s="22">
        <v>2000</v>
      </c>
      <c r="H203" s="22">
        <v>2000</v>
      </c>
      <c r="I203" s="8" t="s">
        <v>903</v>
      </c>
      <c r="J203" s="8" t="s">
        <v>897</v>
      </c>
    </row>
    <row r="204" spans="1:13" s="4" customFormat="1" ht="108" x14ac:dyDescent="0.55000000000000004">
      <c r="A204" s="7" t="s">
        <v>665</v>
      </c>
      <c r="B204" s="7" t="s">
        <v>665</v>
      </c>
      <c r="C204" s="8">
        <v>1030211</v>
      </c>
      <c r="D204" s="8">
        <v>1030211999</v>
      </c>
      <c r="E204" s="8">
        <v>10196</v>
      </c>
      <c r="F204" s="8" t="s">
        <v>215</v>
      </c>
      <c r="G204" s="22">
        <v>1000</v>
      </c>
      <c r="H204" s="22">
        <v>1000</v>
      </c>
      <c r="I204" s="8" t="s">
        <v>903</v>
      </c>
      <c r="J204" s="8" t="s">
        <v>897</v>
      </c>
      <c r="K204" s="10"/>
      <c r="L204" s="10"/>
      <c r="M204" s="10"/>
    </row>
    <row r="205" spans="1:13" s="4" customFormat="1" ht="108" x14ac:dyDescent="0.55000000000000004">
      <c r="A205" s="7" t="s">
        <v>665</v>
      </c>
      <c r="B205" s="7" t="s">
        <v>665</v>
      </c>
      <c r="C205" s="8">
        <v>1030202</v>
      </c>
      <c r="D205" s="8">
        <v>1030202001</v>
      </c>
      <c r="E205" s="8">
        <v>10199</v>
      </c>
      <c r="F205" s="8" t="s">
        <v>217</v>
      </c>
      <c r="G205" s="22">
        <v>3500</v>
      </c>
      <c r="H205" s="22">
        <v>3500</v>
      </c>
      <c r="I205" s="8" t="s">
        <v>903</v>
      </c>
      <c r="J205" s="8" t="s">
        <v>897</v>
      </c>
      <c r="K205" s="10"/>
      <c r="L205" s="10"/>
      <c r="M205" s="10"/>
    </row>
    <row r="206" spans="1:13" s="4" customFormat="1" ht="108" x14ac:dyDescent="0.55000000000000004">
      <c r="A206" s="7" t="s">
        <v>665</v>
      </c>
      <c r="B206" s="7" t="s">
        <v>665</v>
      </c>
      <c r="C206" s="8">
        <v>1030202</v>
      </c>
      <c r="D206" s="8">
        <v>1030202005</v>
      </c>
      <c r="E206" s="8">
        <v>10206</v>
      </c>
      <c r="F206" s="8" t="s">
        <v>221</v>
      </c>
      <c r="G206" s="22">
        <v>3000</v>
      </c>
      <c r="H206" s="22">
        <v>3000</v>
      </c>
      <c r="I206" s="8" t="s">
        <v>903</v>
      </c>
      <c r="J206" s="8" t="s">
        <v>897</v>
      </c>
      <c r="K206" s="10"/>
      <c r="L206" s="10"/>
      <c r="M206" s="10"/>
    </row>
    <row r="207" spans="1:13" s="4" customFormat="1" ht="108" x14ac:dyDescent="0.55000000000000004">
      <c r="A207" s="7" t="s">
        <v>665</v>
      </c>
      <c r="B207" s="7" t="s">
        <v>665</v>
      </c>
      <c r="C207" s="8">
        <v>1030211</v>
      </c>
      <c r="D207" s="8">
        <v>1030211999</v>
      </c>
      <c r="E207" s="8">
        <v>10207</v>
      </c>
      <c r="F207" s="8" t="s">
        <v>222</v>
      </c>
      <c r="G207" s="22">
        <v>2000</v>
      </c>
      <c r="H207" s="22">
        <v>2000</v>
      </c>
      <c r="I207" s="8" t="s">
        <v>903</v>
      </c>
      <c r="J207" s="8" t="s">
        <v>897</v>
      </c>
      <c r="K207" s="10"/>
      <c r="L207" s="10"/>
      <c r="M207" s="10"/>
    </row>
    <row r="208" spans="1:13" s="10" customFormat="1" ht="108" x14ac:dyDescent="0.55000000000000004">
      <c r="A208" s="7" t="s">
        <v>665</v>
      </c>
      <c r="B208" s="7" t="s">
        <v>665</v>
      </c>
      <c r="C208" s="8">
        <v>1030202</v>
      </c>
      <c r="D208" s="8">
        <v>1030202001</v>
      </c>
      <c r="E208" s="8">
        <v>10210</v>
      </c>
      <c r="F208" s="8" t="s">
        <v>733</v>
      </c>
      <c r="G208" s="22">
        <v>1500</v>
      </c>
      <c r="H208" s="22">
        <v>1500</v>
      </c>
      <c r="I208" s="8" t="s">
        <v>903</v>
      </c>
      <c r="J208" s="8" t="s">
        <v>897</v>
      </c>
    </row>
    <row r="209" spans="1:13" s="10" customFormat="1" ht="108" x14ac:dyDescent="0.55000000000000004">
      <c r="A209" s="7" t="s">
        <v>665</v>
      </c>
      <c r="B209" s="7" t="s">
        <v>665</v>
      </c>
      <c r="C209" s="8">
        <v>1030210</v>
      </c>
      <c r="D209" s="8">
        <v>1030210001</v>
      </c>
      <c r="E209" s="8">
        <v>10362</v>
      </c>
      <c r="F209" s="8" t="s">
        <v>434</v>
      </c>
      <c r="G209" s="22">
        <v>3000</v>
      </c>
      <c r="H209" s="22">
        <v>3000</v>
      </c>
      <c r="I209" s="8" t="s">
        <v>903</v>
      </c>
      <c r="J209" s="8" t="s">
        <v>897</v>
      </c>
    </row>
    <row r="210" spans="1:13" s="10" customFormat="1" ht="108" x14ac:dyDescent="0.55000000000000004">
      <c r="A210" s="7" t="s">
        <v>665</v>
      </c>
      <c r="B210" s="7" t="s">
        <v>665</v>
      </c>
      <c r="C210" s="8">
        <v>1030211</v>
      </c>
      <c r="D210" s="8"/>
      <c r="E210" s="8">
        <v>10364</v>
      </c>
      <c r="F210" s="8" t="s">
        <v>436</v>
      </c>
      <c r="G210" s="22">
        <v>17600</v>
      </c>
      <c r="H210" s="22">
        <v>17600</v>
      </c>
      <c r="I210" s="8" t="s">
        <v>903</v>
      </c>
      <c r="J210" s="8" t="s">
        <v>897</v>
      </c>
    </row>
    <row r="211" spans="1:13" s="10" customFormat="1" ht="108" x14ac:dyDescent="0.55000000000000004">
      <c r="A211" s="7" t="s">
        <v>665</v>
      </c>
      <c r="B211" s="7" t="s">
        <v>665</v>
      </c>
      <c r="C211" s="8">
        <v>1030201</v>
      </c>
      <c r="D211" s="8">
        <v>1030201001</v>
      </c>
      <c r="E211" s="8">
        <v>10368</v>
      </c>
      <c r="F211" s="8" t="s">
        <v>443</v>
      </c>
      <c r="G211" s="22">
        <v>43453.2</v>
      </c>
      <c r="H211" s="22">
        <v>43453.2</v>
      </c>
      <c r="I211" s="8" t="s">
        <v>903</v>
      </c>
      <c r="J211" s="8" t="s">
        <v>897</v>
      </c>
    </row>
    <row r="212" spans="1:13" s="10" customFormat="1" ht="108" x14ac:dyDescent="0.55000000000000004">
      <c r="A212" s="7" t="s">
        <v>665</v>
      </c>
      <c r="B212" s="7" t="s">
        <v>665</v>
      </c>
      <c r="C212" s="8">
        <v>1030201</v>
      </c>
      <c r="D212" s="8">
        <v>1030201002</v>
      </c>
      <c r="E212" s="8">
        <v>10369</v>
      </c>
      <c r="F212" s="8" t="s">
        <v>445</v>
      </c>
      <c r="G212" s="22">
        <v>1000</v>
      </c>
      <c r="H212" s="22">
        <v>1000</v>
      </c>
      <c r="I212" s="8" t="s">
        <v>903</v>
      </c>
      <c r="J212" s="8" t="s">
        <v>897</v>
      </c>
    </row>
    <row r="213" spans="1:13" s="10" customFormat="1" ht="108" x14ac:dyDescent="0.55000000000000004">
      <c r="A213" s="7" t="s">
        <v>665</v>
      </c>
      <c r="B213" s="7" t="s">
        <v>665</v>
      </c>
      <c r="C213" s="8">
        <v>1030213</v>
      </c>
      <c r="D213" s="8">
        <v>1030213004</v>
      </c>
      <c r="E213" s="8">
        <v>10383</v>
      </c>
      <c r="F213" s="8" t="s">
        <v>454</v>
      </c>
      <c r="G213" s="22">
        <v>1500</v>
      </c>
      <c r="H213" s="22">
        <v>1500</v>
      </c>
      <c r="I213" s="8" t="s">
        <v>903</v>
      </c>
      <c r="J213" s="8" t="s">
        <v>897</v>
      </c>
    </row>
    <row r="214" spans="1:13" s="10" customFormat="1" ht="108" x14ac:dyDescent="0.55000000000000004">
      <c r="A214" s="7" t="s">
        <v>665</v>
      </c>
      <c r="B214" s="7" t="s">
        <v>665</v>
      </c>
      <c r="C214" s="8">
        <v>1030202</v>
      </c>
      <c r="D214" s="8">
        <v>1030202005</v>
      </c>
      <c r="E214" s="8">
        <v>10384</v>
      </c>
      <c r="F214" s="8" t="s">
        <v>456</v>
      </c>
      <c r="G214" s="22">
        <v>2500</v>
      </c>
      <c r="H214" s="22">
        <v>2500</v>
      </c>
      <c r="I214" s="8" t="s">
        <v>903</v>
      </c>
      <c r="J214" s="8" t="s">
        <v>897</v>
      </c>
    </row>
    <row r="215" spans="1:13" s="10" customFormat="1" ht="108" x14ac:dyDescent="0.55000000000000004">
      <c r="A215" s="7" t="s">
        <v>665</v>
      </c>
      <c r="B215" s="7" t="s">
        <v>665</v>
      </c>
      <c r="C215" s="8">
        <v>1030202</v>
      </c>
      <c r="D215" s="8"/>
      <c r="E215" s="8">
        <v>10586</v>
      </c>
      <c r="F215" s="8" t="s">
        <v>562</v>
      </c>
      <c r="G215" s="22">
        <v>5000</v>
      </c>
      <c r="H215" s="22">
        <v>5000</v>
      </c>
      <c r="I215" s="8" t="s">
        <v>903</v>
      </c>
      <c r="J215" s="8" t="s">
        <v>897</v>
      </c>
    </row>
    <row r="216" spans="1:13" s="10" customFormat="1" ht="108" x14ac:dyDescent="0.55000000000000004">
      <c r="A216" s="7" t="s">
        <v>665</v>
      </c>
      <c r="B216" s="7" t="s">
        <v>665</v>
      </c>
      <c r="C216" s="8">
        <v>1030299</v>
      </c>
      <c r="D216" s="8"/>
      <c r="E216" s="8">
        <v>10588</v>
      </c>
      <c r="F216" s="8" t="s">
        <v>563</v>
      </c>
      <c r="G216" s="22">
        <v>5000</v>
      </c>
      <c r="H216" s="22">
        <v>5000</v>
      </c>
      <c r="I216" s="8" t="s">
        <v>903</v>
      </c>
      <c r="J216" s="8" t="s">
        <v>897</v>
      </c>
    </row>
    <row r="217" spans="1:13" s="10" customFormat="1" ht="108" x14ac:dyDescent="0.55000000000000004">
      <c r="A217" s="7" t="s">
        <v>665</v>
      </c>
      <c r="B217" s="7" t="s">
        <v>665</v>
      </c>
      <c r="C217" s="8">
        <v>1040102</v>
      </c>
      <c r="D217" s="8"/>
      <c r="E217" s="8">
        <v>10589</v>
      </c>
      <c r="F217" s="8" t="s">
        <v>565</v>
      </c>
      <c r="G217" s="22">
        <v>9600</v>
      </c>
      <c r="H217" s="22">
        <v>9600</v>
      </c>
      <c r="I217" s="8" t="s">
        <v>903</v>
      </c>
      <c r="J217" s="8" t="s">
        <v>897</v>
      </c>
    </row>
    <row r="218" spans="1:13" s="4" customFormat="1" ht="108" x14ac:dyDescent="0.55000000000000004">
      <c r="A218" s="7" t="s">
        <v>665</v>
      </c>
      <c r="B218" s="7" t="s">
        <v>665</v>
      </c>
      <c r="C218" s="8">
        <v>1030102</v>
      </c>
      <c r="D218" s="8"/>
      <c r="E218" s="8">
        <v>10623</v>
      </c>
      <c r="F218" s="8" t="s">
        <v>683</v>
      </c>
      <c r="G218" s="22">
        <v>1500</v>
      </c>
      <c r="H218" s="22">
        <v>1500</v>
      </c>
      <c r="I218" s="8" t="s">
        <v>903</v>
      </c>
      <c r="J218" s="8" t="s">
        <v>897</v>
      </c>
      <c r="K218" s="10"/>
      <c r="L218" s="10"/>
      <c r="M218" s="10"/>
    </row>
    <row r="219" spans="1:13" s="4" customFormat="1" ht="108" x14ac:dyDescent="0.55000000000000004">
      <c r="A219" s="7" t="s">
        <v>665</v>
      </c>
      <c r="B219" s="7" t="s">
        <v>665</v>
      </c>
      <c r="C219" s="8">
        <v>1040102</v>
      </c>
      <c r="D219" s="8"/>
      <c r="E219" s="8">
        <v>10639</v>
      </c>
      <c r="F219" s="8" t="s">
        <v>845</v>
      </c>
      <c r="G219" s="22">
        <v>10000</v>
      </c>
      <c r="H219" s="22">
        <v>10000</v>
      </c>
      <c r="I219" s="8" t="s">
        <v>903</v>
      </c>
      <c r="J219" s="8" t="s">
        <v>897</v>
      </c>
      <c r="K219" s="10"/>
      <c r="L219" s="10"/>
      <c r="M219" s="10"/>
    </row>
    <row r="220" spans="1:13" s="4" customFormat="1" ht="108" x14ac:dyDescent="0.55000000000000004">
      <c r="A220" s="7" t="s">
        <v>665</v>
      </c>
      <c r="B220" s="7" t="s">
        <v>665</v>
      </c>
      <c r="C220" s="8">
        <v>1030202</v>
      </c>
      <c r="D220" s="8"/>
      <c r="E220" s="8">
        <v>10640</v>
      </c>
      <c r="F220" s="8" t="s">
        <v>847</v>
      </c>
      <c r="G220" s="22">
        <v>4000</v>
      </c>
      <c r="H220" s="22">
        <v>4000</v>
      </c>
      <c r="I220" s="8" t="s">
        <v>903</v>
      </c>
      <c r="J220" s="8" t="s">
        <v>897</v>
      </c>
      <c r="K220" s="10"/>
      <c r="L220" s="10"/>
      <c r="M220" s="10"/>
    </row>
    <row r="221" spans="1:13" s="4" customFormat="1" ht="108" x14ac:dyDescent="0.55000000000000004">
      <c r="A221" s="7" t="s">
        <v>665</v>
      </c>
      <c r="B221" s="7" t="s">
        <v>665</v>
      </c>
      <c r="C221" s="8">
        <v>1030211</v>
      </c>
      <c r="D221" s="8"/>
      <c r="E221" s="8">
        <v>10641</v>
      </c>
      <c r="F221" s="8" t="s">
        <v>849</v>
      </c>
      <c r="G221" s="22">
        <v>3000</v>
      </c>
      <c r="H221" s="22">
        <v>3000</v>
      </c>
      <c r="I221" s="8" t="s">
        <v>903</v>
      </c>
      <c r="J221" s="8" t="s">
        <v>897</v>
      </c>
      <c r="K221" s="10"/>
      <c r="L221" s="10"/>
      <c r="M221" s="10"/>
    </row>
    <row r="222" spans="1:13" s="10" customFormat="1" ht="108" x14ac:dyDescent="0.55000000000000004">
      <c r="A222" s="7" t="s">
        <v>665</v>
      </c>
      <c r="B222" s="7" t="s">
        <v>665</v>
      </c>
      <c r="C222" s="8">
        <v>1030299</v>
      </c>
      <c r="D222" s="8"/>
      <c r="E222" s="8">
        <v>10642</v>
      </c>
      <c r="F222" s="8" t="s">
        <v>851</v>
      </c>
      <c r="G222" s="22">
        <v>8000</v>
      </c>
      <c r="H222" s="22">
        <v>8000</v>
      </c>
      <c r="I222" s="8" t="s">
        <v>903</v>
      </c>
      <c r="J222" s="8" t="s">
        <v>897</v>
      </c>
    </row>
    <row r="223" spans="1:13" s="10" customFormat="1" x14ac:dyDescent="0.55000000000000004">
      <c r="A223" s="7" t="s">
        <v>665</v>
      </c>
      <c r="B223" s="7" t="s">
        <v>324</v>
      </c>
      <c r="C223" s="8">
        <v>1030299</v>
      </c>
      <c r="D223" s="8"/>
      <c r="E223" s="8">
        <v>10072</v>
      </c>
      <c r="F223" s="8" t="s">
        <v>75</v>
      </c>
      <c r="G223" s="22">
        <v>600</v>
      </c>
      <c r="H223" s="22">
        <v>600</v>
      </c>
      <c r="I223" s="8" t="s">
        <v>913</v>
      </c>
      <c r="J223" s="8" t="s">
        <v>897</v>
      </c>
    </row>
    <row r="224" spans="1:13" s="10" customFormat="1" x14ac:dyDescent="0.55000000000000004">
      <c r="A224" s="7" t="s">
        <v>665</v>
      </c>
      <c r="B224" s="7" t="s">
        <v>324</v>
      </c>
      <c r="C224" s="8">
        <v>1030211</v>
      </c>
      <c r="D224" s="8"/>
      <c r="E224" s="8">
        <v>10074</v>
      </c>
      <c r="F224" s="8" t="s">
        <v>713</v>
      </c>
      <c r="G224" s="22">
        <v>500</v>
      </c>
      <c r="H224" s="22">
        <v>500</v>
      </c>
      <c r="I224" s="8" t="s">
        <v>913</v>
      </c>
      <c r="J224" s="8" t="s">
        <v>897</v>
      </c>
    </row>
    <row r="225" spans="1:10" s="10" customFormat="1" x14ac:dyDescent="0.55000000000000004">
      <c r="A225" s="7" t="s">
        <v>665</v>
      </c>
      <c r="B225" s="7" t="s">
        <v>324</v>
      </c>
      <c r="C225" s="8">
        <v>1030211</v>
      </c>
      <c r="D225" s="8"/>
      <c r="E225" s="8">
        <v>10075</v>
      </c>
      <c r="F225" s="8" t="s">
        <v>78</v>
      </c>
      <c r="G225" s="22">
        <v>1500</v>
      </c>
      <c r="H225" s="22">
        <v>1500</v>
      </c>
      <c r="I225" s="8" t="s">
        <v>913</v>
      </c>
      <c r="J225" s="8" t="s">
        <v>897</v>
      </c>
    </row>
    <row r="226" spans="1:10" s="10" customFormat="1" x14ac:dyDescent="0.55000000000000004">
      <c r="A226" s="7" t="s">
        <v>665</v>
      </c>
      <c r="B226" s="7" t="s">
        <v>324</v>
      </c>
      <c r="C226" s="8">
        <v>1040102</v>
      </c>
      <c r="D226" s="8"/>
      <c r="E226" s="8">
        <v>10082</v>
      </c>
      <c r="F226" s="8" t="s">
        <v>86</v>
      </c>
      <c r="G226" s="22">
        <v>5000</v>
      </c>
      <c r="H226" s="22">
        <v>5000</v>
      </c>
      <c r="I226" s="8" t="s">
        <v>913</v>
      </c>
      <c r="J226" s="8" t="s">
        <v>897</v>
      </c>
    </row>
    <row r="227" spans="1:10" s="10" customFormat="1" x14ac:dyDescent="0.55000000000000004">
      <c r="A227" s="7" t="s">
        <v>665</v>
      </c>
      <c r="B227" s="7" t="s">
        <v>324</v>
      </c>
      <c r="C227" s="8">
        <v>1030213</v>
      </c>
      <c r="D227" s="8"/>
      <c r="E227" s="8">
        <v>10394</v>
      </c>
      <c r="F227" s="8" t="s">
        <v>795</v>
      </c>
      <c r="G227" s="22">
        <v>500</v>
      </c>
      <c r="H227" s="22">
        <v>500</v>
      </c>
      <c r="I227" s="8" t="s">
        <v>913</v>
      </c>
      <c r="J227" s="8" t="s">
        <v>897</v>
      </c>
    </row>
    <row r="228" spans="1:10" s="10" customFormat="1" x14ac:dyDescent="0.55000000000000004">
      <c r="A228" s="7" t="s">
        <v>665</v>
      </c>
      <c r="B228" s="7" t="s">
        <v>324</v>
      </c>
      <c r="C228" s="8">
        <v>1040205</v>
      </c>
      <c r="D228" s="8"/>
      <c r="E228" s="8">
        <v>10405</v>
      </c>
      <c r="F228" s="8" t="s">
        <v>475</v>
      </c>
      <c r="G228" s="22">
        <v>5000</v>
      </c>
      <c r="H228" s="22">
        <v>5000</v>
      </c>
      <c r="I228" s="8" t="s">
        <v>913</v>
      </c>
      <c r="J228" s="8" t="s">
        <v>897</v>
      </c>
    </row>
    <row r="229" spans="1:10" s="10" customFormat="1" x14ac:dyDescent="0.55000000000000004">
      <c r="A229" s="7" t="s">
        <v>665</v>
      </c>
      <c r="B229" s="7" t="s">
        <v>324</v>
      </c>
      <c r="C229" s="8">
        <v>1030299</v>
      </c>
      <c r="D229" s="8"/>
      <c r="E229" s="8">
        <v>10568</v>
      </c>
      <c r="F229" s="8" t="s">
        <v>531</v>
      </c>
      <c r="G229" s="22">
        <v>400</v>
      </c>
      <c r="H229" s="22">
        <v>400</v>
      </c>
      <c r="I229" s="8" t="s">
        <v>913</v>
      </c>
      <c r="J229" s="8" t="s">
        <v>897</v>
      </c>
    </row>
    <row r="230" spans="1:10" s="10" customFormat="1" ht="72" x14ac:dyDescent="0.55000000000000004">
      <c r="A230" s="7" t="s">
        <v>666</v>
      </c>
      <c r="B230" s="7" t="s">
        <v>670</v>
      </c>
      <c r="C230" s="8">
        <v>1040401</v>
      </c>
      <c r="D230" s="8">
        <v>1040401001</v>
      </c>
      <c r="E230" s="8">
        <v>10067</v>
      </c>
      <c r="F230" s="8" t="s">
        <v>67</v>
      </c>
      <c r="G230" s="22">
        <v>62000</v>
      </c>
      <c r="H230" s="22">
        <v>62000</v>
      </c>
      <c r="I230" s="8" t="s">
        <v>1149</v>
      </c>
      <c r="J230" s="8" t="s">
        <v>897</v>
      </c>
    </row>
    <row r="231" spans="1:10" s="10" customFormat="1" x14ac:dyDescent="0.55000000000000004">
      <c r="A231" s="7" t="s">
        <v>665</v>
      </c>
      <c r="B231" s="7" t="s">
        <v>665</v>
      </c>
      <c r="C231" s="8">
        <v>1030102</v>
      </c>
      <c r="D231" s="8">
        <v>1030102009</v>
      </c>
      <c r="E231" s="8">
        <v>10092</v>
      </c>
      <c r="F231" s="8" t="s">
        <v>104</v>
      </c>
      <c r="G231" s="22">
        <v>250</v>
      </c>
      <c r="H231" s="22">
        <v>250</v>
      </c>
      <c r="I231" s="8" t="s">
        <v>1149</v>
      </c>
      <c r="J231" s="8" t="s">
        <v>897</v>
      </c>
    </row>
    <row r="232" spans="1:10" s="10" customFormat="1" x14ac:dyDescent="0.55000000000000004">
      <c r="A232" s="7" t="s">
        <v>665</v>
      </c>
      <c r="B232" s="7" t="s">
        <v>665</v>
      </c>
      <c r="C232" s="8">
        <v>1030299</v>
      </c>
      <c r="D232" s="8">
        <v>1030299011</v>
      </c>
      <c r="E232" s="8">
        <v>10093</v>
      </c>
      <c r="F232" s="8" t="s">
        <v>107</v>
      </c>
      <c r="G232" s="22">
        <v>500</v>
      </c>
      <c r="H232" s="22">
        <v>500</v>
      </c>
      <c r="I232" s="8" t="s">
        <v>1149</v>
      </c>
      <c r="J232" s="8" t="s">
        <v>897</v>
      </c>
    </row>
    <row r="233" spans="1:10" s="10" customFormat="1" x14ac:dyDescent="0.55000000000000004">
      <c r="A233" s="7" t="s">
        <v>665</v>
      </c>
      <c r="B233" s="7" t="s">
        <v>665</v>
      </c>
      <c r="C233" s="8">
        <v>1030299</v>
      </c>
      <c r="D233" s="8">
        <v>1030299011</v>
      </c>
      <c r="E233" s="8">
        <v>10094</v>
      </c>
      <c r="F233" s="8" t="s">
        <v>109</v>
      </c>
      <c r="G233" s="22">
        <v>400</v>
      </c>
      <c r="H233" s="22">
        <v>400</v>
      </c>
      <c r="I233" s="8" t="s">
        <v>1149</v>
      </c>
      <c r="J233" s="8" t="s">
        <v>897</v>
      </c>
    </row>
    <row r="234" spans="1:10" s="10" customFormat="1" x14ac:dyDescent="0.55000000000000004">
      <c r="A234" s="7" t="s">
        <v>665</v>
      </c>
      <c r="B234" s="7" t="s">
        <v>665</v>
      </c>
      <c r="C234" s="8">
        <v>1030299</v>
      </c>
      <c r="D234" s="8">
        <v>1030299011</v>
      </c>
      <c r="E234" s="8">
        <v>10095</v>
      </c>
      <c r="F234" s="8" t="s">
        <v>112</v>
      </c>
      <c r="G234" s="22">
        <v>400</v>
      </c>
      <c r="H234" s="22">
        <v>400</v>
      </c>
      <c r="I234" s="8" t="s">
        <v>1149</v>
      </c>
      <c r="J234" s="8" t="s">
        <v>897</v>
      </c>
    </row>
    <row r="235" spans="1:10" s="10" customFormat="1" x14ac:dyDescent="0.55000000000000004">
      <c r="A235" s="7" t="s">
        <v>665</v>
      </c>
      <c r="B235" s="7" t="s">
        <v>665</v>
      </c>
      <c r="C235" s="8">
        <v>1030201</v>
      </c>
      <c r="D235" s="8">
        <v>1030201001</v>
      </c>
      <c r="E235" s="8">
        <v>10143</v>
      </c>
      <c r="F235" s="8" t="s">
        <v>160</v>
      </c>
      <c r="G235" s="22">
        <v>56250</v>
      </c>
      <c r="H235" s="22">
        <v>56250</v>
      </c>
      <c r="I235" s="8" t="s">
        <v>1149</v>
      </c>
      <c r="J235" s="8" t="s">
        <v>897</v>
      </c>
    </row>
    <row r="236" spans="1:10" s="10" customFormat="1" x14ac:dyDescent="0.55000000000000004">
      <c r="A236" s="7" t="s">
        <v>665</v>
      </c>
      <c r="B236" s="7" t="s">
        <v>665</v>
      </c>
      <c r="C236" s="8">
        <v>1030201</v>
      </c>
      <c r="D236" s="8">
        <v>1030201002</v>
      </c>
      <c r="E236" s="8">
        <v>10144</v>
      </c>
      <c r="F236" s="8" t="s">
        <v>162</v>
      </c>
      <c r="G236" s="22">
        <v>7800</v>
      </c>
      <c r="H236" s="22">
        <v>7800</v>
      </c>
      <c r="I236" s="8" t="s">
        <v>1149</v>
      </c>
      <c r="J236" s="8" t="s">
        <v>897</v>
      </c>
    </row>
    <row r="237" spans="1:10" s="10" customFormat="1" x14ac:dyDescent="0.55000000000000004">
      <c r="A237" s="7" t="s">
        <v>665</v>
      </c>
      <c r="B237" s="7" t="s">
        <v>665</v>
      </c>
      <c r="C237" s="8">
        <v>1030202</v>
      </c>
      <c r="D237" s="8">
        <v>1030202001</v>
      </c>
      <c r="E237" s="8">
        <v>10147</v>
      </c>
      <c r="F237" s="8" t="s">
        <v>166</v>
      </c>
      <c r="G237" s="22">
        <v>4000</v>
      </c>
      <c r="H237" s="22">
        <v>4000</v>
      </c>
      <c r="I237" s="8" t="s">
        <v>1149</v>
      </c>
      <c r="J237" s="8" t="s">
        <v>897</v>
      </c>
    </row>
    <row r="238" spans="1:10" s="10" customFormat="1" x14ac:dyDescent="0.55000000000000004">
      <c r="A238" s="7" t="s">
        <v>665</v>
      </c>
      <c r="B238" s="7" t="s">
        <v>665</v>
      </c>
      <c r="C238" s="8">
        <v>1030211</v>
      </c>
      <c r="D238" s="8">
        <v>1030211999</v>
      </c>
      <c r="E238" s="8">
        <v>10149</v>
      </c>
      <c r="F238" s="8" t="s">
        <v>169</v>
      </c>
      <c r="G238" s="22">
        <v>1000</v>
      </c>
      <c r="H238" s="22">
        <v>1000</v>
      </c>
      <c r="I238" s="8" t="s">
        <v>1149</v>
      </c>
      <c r="J238" s="8" t="s">
        <v>897</v>
      </c>
    </row>
    <row r="239" spans="1:10" s="10" customFormat="1" x14ac:dyDescent="0.55000000000000004">
      <c r="A239" s="7" t="s">
        <v>665</v>
      </c>
      <c r="B239" s="7" t="s">
        <v>665</v>
      </c>
      <c r="C239" s="8">
        <v>1030201</v>
      </c>
      <c r="D239" s="8">
        <v>1030201001</v>
      </c>
      <c r="E239" s="8">
        <v>10154</v>
      </c>
      <c r="F239" s="8" t="s">
        <v>171</v>
      </c>
      <c r="G239" s="22">
        <v>20223.84</v>
      </c>
      <c r="H239" s="22">
        <v>20223.84</v>
      </c>
      <c r="I239" s="8" t="s">
        <v>1149</v>
      </c>
      <c r="J239" s="8" t="s">
        <v>897</v>
      </c>
    </row>
    <row r="240" spans="1:10" s="10" customFormat="1" x14ac:dyDescent="0.55000000000000004">
      <c r="A240" s="7" t="s">
        <v>665</v>
      </c>
      <c r="B240" s="7" t="s">
        <v>665</v>
      </c>
      <c r="C240" s="8">
        <v>1030201</v>
      </c>
      <c r="D240" s="8">
        <v>1030201001</v>
      </c>
      <c r="E240" s="8">
        <v>10155</v>
      </c>
      <c r="F240" s="8" t="s">
        <v>173</v>
      </c>
      <c r="G240" s="22">
        <v>6000</v>
      </c>
      <c r="H240" s="22">
        <v>6000</v>
      </c>
      <c r="I240" s="8" t="s">
        <v>1149</v>
      </c>
      <c r="J240" s="8" t="s">
        <v>897</v>
      </c>
    </row>
    <row r="241" spans="1:10" s="10" customFormat="1" x14ac:dyDescent="0.55000000000000004">
      <c r="A241" s="7" t="s">
        <v>665</v>
      </c>
      <c r="B241" s="7" t="s">
        <v>665</v>
      </c>
      <c r="C241" s="8">
        <v>1030202</v>
      </c>
      <c r="D241" s="8">
        <v>1030202005</v>
      </c>
      <c r="E241" s="8">
        <v>10160</v>
      </c>
      <c r="F241" s="8" t="s">
        <v>176</v>
      </c>
      <c r="G241" s="22">
        <v>1000</v>
      </c>
      <c r="H241" s="22">
        <v>1000</v>
      </c>
      <c r="I241" s="8" t="s">
        <v>1149</v>
      </c>
      <c r="J241" s="8" t="s">
        <v>897</v>
      </c>
    </row>
    <row r="242" spans="1:10" s="10" customFormat="1" x14ac:dyDescent="0.55000000000000004">
      <c r="A242" s="7" t="s">
        <v>665</v>
      </c>
      <c r="B242" s="7" t="s">
        <v>665</v>
      </c>
      <c r="C242" s="8">
        <v>1030211</v>
      </c>
      <c r="D242" s="8">
        <v>1030211999</v>
      </c>
      <c r="E242" s="8">
        <v>10161</v>
      </c>
      <c r="F242" s="8" t="s">
        <v>178</v>
      </c>
      <c r="G242" s="22">
        <v>1500</v>
      </c>
      <c r="H242" s="22">
        <v>1500</v>
      </c>
      <c r="I242" s="8" t="s">
        <v>1149</v>
      </c>
      <c r="J242" s="8" t="s">
        <v>897</v>
      </c>
    </row>
    <row r="243" spans="1:10" s="10" customFormat="1" x14ac:dyDescent="0.55000000000000004">
      <c r="A243" s="7" t="s">
        <v>665</v>
      </c>
      <c r="B243" s="7" t="s">
        <v>665</v>
      </c>
      <c r="C243" s="8">
        <v>1030202</v>
      </c>
      <c r="D243" s="8">
        <v>1030202005</v>
      </c>
      <c r="E243" s="8">
        <v>10168</v>
      </c>
      <c r="F243" s="8" t="s">
        <v>182</v>
      </c>
      <c r="G243" s="22">
        <v>1000</v>
      </c>
      <c r="H243" s="22">
        <v>1000</v>
      </c>
      <c r="I243" s="8" t="s">
        <v>1149</v>
      </c>
      <c r="J243" s="8" t="s">
        <v>897</v>
      </c>
    </row>
    <row r="244" spans="1:10" s="10" customFormat="1" x14ac:dyDescent="0.55000000000000004">
      <c r="A244" s="7" t="s">
        <v>665</v>
      </c>
      <c r="B244" s="7" t="s">
        <v>665</v>
      </c>
      <c r="C244" s="8">
        <v>1030211</v>
      </c>
      <c r="D244" s="8">
        <v>1030211999</v>
      </c>
      <c r="E244" s="8">
        <v>10169</v>
      </c>
      <c r="F244" s="8" t="s">
        <v>183</v>
      </c>
      <c r="G244" s="22">
        <v>1000</v>
      </c>
      <c r="H244" s="22">
        <v>1000</v>
      </c>
      <c r="I244" s="8" t="s">
        <v>1149</v>
      </c>
      <c r="J244" s="8" t="s">
        <v>897</v>
      </c>
    </row>
    <row r="245" spans="1:10" s="10" customFormat="1" x14ac:dyDescent="0.55000000000000004">
      <c r="A245" s="7" t="s">
        <v>665</v>
      </c>
      <c r="B245" s="7" t="s">
        <v>665</v>
      </c>
      <c r="C245" s="8">
        <v>1030202</v>
      </c>
      <c r="D245" s="8">
        <v>1030202001</v>
      </c>
      <c r="E245" s="8">
        <v>10173</v>
      </c>
      <c r="F245" s="8" t="s">
        <v>184</v>
      </c>
      <c r="G245" s="22">
        <v>500</v>
      </c>
      <c r="H245" s="22">
        <v>500</v>
      </c>
      <c r="I245" s="8" t="s">
        <v>1149</v>
      </c>
      <c r="J245" s="8" t="s">
        <v>897</v>
      </c>
    </row>
    <row r="246" spans="1:10" s="10" customFormat="1" x14ac:dyDescent="0.55000000000000004">
      <c r="A246" s="7" t="s">
        <v>665</v>
      </c>
      <c r="B246" s="7" t="s">
        <v>665</v>
      </c>
      <c r="C246" s="8">
        <v>1030211</v>
      </c>
      <c r="D246" s="8">
        <v>1030211001</v>
      </c>
      <c r="E246" s="8">
        <v>10377</v>
      </c>
      <c r="F246" s="8" t="s">
        <v>452</v>
      </c>
      <c r="G246" s="22">
        <v>2000</v>
      </c>
      <c r="H246" s="22">
        <v>2000</v>
      </c>
      <c r="I246" s="8" t="s">
        <v>1149</v>
      </c>
      <c r="J246" s="8" t="s">
        <v>897</v>
      </c>
    </row>
    <row r="247" spans="1:10" s="10" customFormat="1" x14ac:dyDescent="0.55000000000000004">
      <c r="A247" s="7" t="s">
        <v>665</v>
      </c>
      <c r="B247" s="7" t="s">
        <v>665</v>
      </c>
      <c r="C247" s="8">
        <v>1040102</v>
      </c>
      <c r="D247" s="8">
        <v>1040102008</v>
      </c>
      <c r="E247" s="8">
        <v>10391</v>
      </c>
      <c r="F247" s="8" t="s">
        <v>461</v>
      </c>
      <c r="G247" s="22">
        <v>5000</v>
      </c>
      <c r="H247" s="22">
        <v>5000</v>
      </c>
      <c r="I247" s="8" t="s">
        <v>1149</v>
      </c>
      <c r="J247" s="8" t="s">
        <v>897</v>
      </c>
    </row>
    <row r="248" spans="1:10" s="10" customFormat="1" x14ac:dyDescent="0.55000000000000004">
      <c r="A248" s="7" t="s">
        <v>665</v>
      </c>
      <c r="B248" s="7" t="s">
        <v>665</v>
      </c>
      <c r="C248" s="8">
        <v>1030202</v>
      </c>
      <c r="D248" s="8">
        <v>1030202005</v>
      </c>
      <c r="E248" s="8">
        <v>10393</v>
      </c>
      <c r="F248" s="8" t="s">
        <v>464</v>
      </c>
      <c r="G248" s="22">
        <v>5000</v>
      </c>
      <c r="H248" s="22">
        <v>5000</v>
      </c>
      <c r="I248" s="8" t="s">
        <v>1149</v>
      </c>
      <c r="J248" s="8" t="s">
        <v>897</v>
      </c>
    </row>
    <row r="249" spans="1:10" s="10" customFormat="1" x14ac:dyDescent="0.55000000000000004">
      <c r="A249" s="7" t="s">
        <v>665</v>
      </c>
      <c r="B249" s="7" t="s">
        <v>670</v>
      </c>
      <c r="C249" s="8">
        <v>1030213</v>
      </c>
      <c r="D249" s="8">
        <v>1030213999</v>
      </c>
      <c r="E249" s="8">
        <v>10403</v>
      </c>
      <c r="F249" s="8" t="s">
        <v>472</v>
      </c>
      <c r="G249" s="22">
        <v>2500</v>
      </c>
      <c r="H249" s="22">
        <v>2500</v>
      </c>
      <c r="I249" s="8" t="s">
        <v>1149</v>
      </c>
      <c r="J249" s="8" t="s">
        <v>897</v>
      </c>
    </row>
    <row r="250" spans="1:10" s="10" customFormat="1" x14ac:dyDescent="0.55000000000000004">
      <c r="A250" s="7" t="s">
        <v>665</v>
      </c>
      <c r="B250" s="7" t="s">
        <v>665</v>
      </c>
      <c r="C250" s="8">
        <v>1030214</v>
      </c>
      <c r="D250" s="8">
        <v>1030214999</v>
      </c>
      <c r="E250" s="8">
        <v>10559</v>
      </c>
      <c r="F250" s="8" t="s">
        <v>522</v>
      </c>
      <c r="G250" s="22">
        <v>1000</v>
      </c>
      <c r="H250" s="22">
        <v>1000</v>
      </c>
      <c r="I250" s="8" t="s">
        <v>1149</v>
      </c>
      <c r="J250" s="8" t="s">
        <v>897</v>
      </c>
    </row>
    <row r="251" spans="1:10" s="10" customFormat="1" ht="144" x14ac:dyDescent="0.55000000000000004">
      <c r="A251" s="7" t="s">
        <v>668</v>
      </c>
      <c r="B251" s="7" t="s">
        <v>670</v>
      </c>
      <c r="C251" s="8">
        <v>1030101</v>
      </c>
      <c r="D251" s="8">
        <v>1030101002</v>
      </c>
      <c r="E251" s="8">
        <v>10031</v>
      </c>
      <c r="F251" s="8" t="s">
        <v>704</v>
      </c>
      <c r="G251" s="22">
        <v>1000</v>
      </c>
      <c r="H251" s="22">
        <v>1000</v>
      </c>
      <c r="I251" s="8" t="s">
        <v>1141</v>
      </c>
      <c r="J251" s="8" t="s">
        <v>897</v>
      </c>
    </row>
    <row r="252" spans="1:10" s="10" customFormat="1" ht="144" x14ac:dyDescent="0.55000000000000004">
      <c r="A252" s="7" t="s">
        <v>665</v>
      </c>
      <c r="B252" s="7" t="s">
        <v>671</v>
      </c>
      <c r="C252" s="8">
        <v>1030213</v>
      </c>
      <c r="D252" s="8"/>
      <c r="E252" s="8">
        <v>10135</v>
      </c>
      <c r="F252" s="8" t="s">
        <v>158</v>
      </c>
      <c r="G252" s="22">
        <v>30000</v>
      </c>
      <c r="H252" s="22">
        <v>30000</v>
      </c>
      <c r="I252" s="8" t="s">
        <v>1141</v>
      </c>
      <c r="J252" s="8" t="s">
        <v>897</v>
      </c>
    </row>
    <row r="253" spans="1:10" s="10" customFormat="1" ht="144" x14ac:dyDescent="0.55000000000000004">
      <c r="A253" s="7" t="s">
        <v>665</v>
      </c>
      <c r="B253" s="7" t="s">
        <v>671</v>
      </c>
      <c r="C253" s="8">
        <v>1030207</v>
      </c>
      <c r="D253" s="8">
        <v>1030207008</v>
      </c>
      <c r="E253" s="8">
        <v>10212</v>
      </c>
      <c r="F253" s="8" t="s">
        <v>226</v>
      </c>
      <c r="G253" s="22">
        <f>2217.45-402.6</f>
        <v>1814.85</v>
      </c>
      <c r="H253" s="22">
        <v>2400</v>
      </c>
      <c r="I253" s="8" t="s">
        <v>1141</v>
      </c>
      <c r="J253" s="8" t="s">
        <v>897</v>
      </c>
    </row>
    <row r="254" spans="1:10" s="10" customFormat="1" ht="144" x14ac:dyDescent="0.55000000000000004">
      <c r="A254" s="7" t="s">
        <v>665</v>
      </c>
      <c r="B254" s="7" t="s">
        <v>671</v>
      </c>
      <c r="C254" s="8">
        <v>1030207</v>
      </c>
      <c r="D254" s="8">
        <v>1030207008</v>
      </c>
      <c r="E254" s="8">
        <v>10212</v>
      </c>
      <c r="F254" s="8" t="s">
        <v>226</v>
      </c>
      <c r="G254" s="22">
        <v>402.6</v>
      </c>
      <c r="H254" s="22">
        <v>0</v>
      </c>
      <c r="I254" s="8" t="s">
        <v>1141</v>
      </c>
      <c r="J254" s="8" t="s">
        <v>1148</v>
      </c>
    </row>
    <row r="255" spans="1:10" s="10" customFormat="1" ht="144" x14ac:dyDescent="0.55000000000000004">
      <c r="A255" s="7" t="s">
        <v>665</v>
      </c>
      <c r="B255" s="7" t="s">
        <v>671</v>
      </c>
      <c r="C255" s="8">
        <v>1030216</v>
      </c>
      <c r="D255" s="8">
        <v>1030216002</v>
      </c>
      <c r="E255" s="8">
        <v>10213</v>
      </c>
      <c r="F255" s="8" t="s">
        <v>230</v>
      </c>
      <c r="G255" s="22">
        <v>9500</v>
      </c>
      <c r="H255" s="22">
        <v>9500</v>
      </c>
      <c r="I255" s="8" t="s">
        <v>1141</v>
      </c>
      <c r="J255" s="8" t="s">
        <v>897</v>
      </c>
    </row>
    <row r="256" spans="1:10" s="10" customFormat="1" ht="144" x14ac:dyDescent="0.55000000000000004">
      <c r="A256" s="7" t="s">
        <v>665</v>
      </c>
      <c r="B256" s="7" t="s">
        <v>671</v>
      </c>
      <c r="C256" s="8">
        <v>1030216</v>
      </c>
      <c r="D256" s="8">
        <v>1030216002</v>
      </c>
      <c r="E256" s="8">
        <v>10214</v>
      </c>
      <c r="F256" s="8" t="s">
        <v>232</v>
      </c>
      <c r="G256" s="22">
        <v>500</v>
      </c>
      <c r="H256" s="22">
        <v>500</v>
      </c>
      <c r="I256" s="8" t="s">
        <v>1141</v>
      </c>
      <c r="J256" s="8" t="s">
        <v>897</v>
      </c>
    </row>
    <row r="257" spans="1:13" s="10" customFormat="1" ht="144" x14ac:dyDescent="0.55000000000000004">
      <c r="A257" s="7" t="s">
        <v>665</v>
      </c>
      <c r="B257" s="7" t="s">
        <v>671</v>
      </c>
      <c r="C257" s="8">
        <v>1030102</v>
      </c>
      <c r="D257" s="8"/>
      <c r="E257" s="8">
        <v>10226</v>
      </c>
      <c r="F257" s="8" t="s">
        <v>254</v>
      </c>
      <c r="G257" s="22">
        <v>1000</v>
      </c>
      <c r="H257" s="22">
        <v>1000</v>
      </c>
      <c r="I257" s="8" t="s">
        <v>1141</v>
      </c>
      <c r="J257" s="8" t="s">
        <v>897</v>
      </c>
    </row>
    <row r="258" spans="1:13" s="10" customFormat="1" ht="144" x14ac:dyDescent="0.55000000000000004">
      <c r="A258" s="7" t="s">
        <v>665</v>
      </c>
      <c r="B258" s="7" t="s">
        <v>668</v>
      </c>
      <c r="C258" s="8">
        <v>1100401</v>
      </c>
      <c r="D258" s="8"/>
      <c r="E258" s="8">
        <v>10233</v>
      </c>
      <c r="F258" s="8" t="s">
        <v>262</v>
      </c>
      <c r="G258" s="22">
        <v>6000</v>
      </c>
      <c r="H258" s="22">
        <v>6000</v>
      </c>
      <c r="I258" s="8" t="s">
        <v>1141</v>
      </c>
      <c r="J258" s="8" t="s">
        <v>897</v>
      </c>
    </row>
    <row r="259" spans="1:13" s="10" customFormat="1" ht="144" x14ac:dyDescent="0.55000000000000004">
      <c r="A259" s="7" t="s">
        <v>665</v>
      </c>
      <c r="B259" s="7" t="s">
        <v>668</v>
      </c>
      <c r="C259" s="8">
        <v>1030216</v>
      </c>
      <c r="D259" s="8">
        <v>1030216004</v>
      </c>
      <c r="E259" s="8">
        <v>10235</v>
      </c>
      <c r="F259" s="8" t="s">
        <v>264</v>
      </c>
      <c r="G259" s="22">
        <v>500</v>
      </c>
      <c r="H259" s="22">
        <v>500</v>
      </c>
      <c r="I259" s="8" t="s">
        <v>1141</v>
      </c>
      <c r="J259" s="8" t="s">
        <v>897</v>
      </c>
    </row>
    <row r="260" spans="1:13" s="10" customFormat="1" ht="144" x14ac:dyDescent="0.55000000000000004">
      <c r="A260" s="7" t="s">
        <v>665</v>
      </c>
      <c r="B260" s="7" t="s">
        <v>673</v>
      </c>
      <c r="C260" s="8">
        <v>1030207</v>
      </c>
      <c r="D260" s="8">
        <v>1030207004</v>
      </c>
      <c r="E260" s="8">
        <v>10239</v>
      </c>
      <c r="F260" s="8" t="s">
        <v>269</v>
      </c>
      <c r="G260" s="22">
        <v>189204.38</v>
      </c>
      <c r="H260" s="22">
        <v>219704.41</v>
      </c>
      <c r="I260" s="8" t="s">
        <v>1141</v>
      </c>
      <c r="J260" s="8" t="s">
        <v>897</v>
      </c>
    </row>
    <row r="261" spans="1:13" s="4" customFormat="1" ht="144" x14ac:dyDescent="0.55000000000000004">
      <c r="A261" s="7" t="s">
        <v>665</v>
      </c>
      <c r="B261" s="7" t="s">
        <v>673</v>
      </c>
      <c r="C261" s="8">
        <v>1030209</v>
      </c>
      <c r="D261" s="8">
        <v>1030209004</v>
      </c>
      <c r="E261" s="8">
        <v>10240</v>
      </c>
      <c r="F261" s="8" t="s">
        <v>273</v>
      </c>
      <c r="G261" s="22">
        <v>13222.5</v>
      </c>
      <c r="H261" s="22">
        <v>13222.5</v>
      </c>
      <c r="I261" s="8" t="s">
        <v>1141</v>
      </c>
      <c r="J261" s="8" t="s">
        <v>897</v>
      </c>
      <c r="K261" s="10"/>
      <c r="L261" s="10"/>
      <c r="M261" s="10"/>
    </row>
    <row r="262" spans="1:13" s="4" customFormat="1" ht="144" x14ac:dyDescent="0.55000000000000004">
      <c r="A262" s="7" t="s">
        <v>665</v>
      </c>
      <c r="B262" s="7" t="s">
        <v>671</v>
      </c>
      <c r="C262" s="8">
        <v>1030102</v>
      </c>
      <c r="D262" s="8">
        <v>1030102001</v>
      </c>
      <c r="E262" s="8">
        <v>10241</v>
      </c>
      <c r="F262" s="8" t="s">
        <v>276</v>
      </c>
      <c r="G262" s="22">
        <v>59999.8</v>
      </c>
      <c r="H262" s="22">
        <v>59676</v>
      </c>
      <c r="I262" s="8" t="s">
        <v>1141</v>
      </c>
      <c r="J262" s="8" t="s">
        <v>897</v>
      </c>
      <c r="K262" s="10"/>
      <c r="L262" s="10"/>
      <c r="M262" s="10"/>
    </row>
    <row r="263" spans="1:13" s="4" customFormat="1" ht="144" x14ac:dyDescent="0.55000000000000004">
      <c r="A263" s="7" t="s">
        <v>665</v>
      </c>
      <c r="B263" s="7" t="s">
        <v>671</v>
      </c>
      <c r="C263" s="8">
        <v>1030213</v>
      </c>
      <c r="D263" s="8"/>
      <c r="E263" s="8">
        <v>10244</v>
      </c>
      <c r="F263" s="8" t="s">
        <v>284</v>
      </c>
      <c r="G263" s="22">
        <v>30000</v>
      </c>
      <c r="H263" s="22">
        <v>30000</v>
      </c>
      <c r="I263" s="8" t="s">
        <v>1141</v>
      </c>
      <c r="J263" s="8" t="s">
        <v>897</v>
      </c>
      <c r="K263" s="10"/>
      <c r="L263" s="10"/>
      <c r="M263" s="10"/>
    </row>
    <row r="264" spans="1:13" s="4" customFormat="1" ht="144" x14ac:dyDescent="0.55000000000000004">
      <c r="A264" s="7" t="s">
        <v>665</v>
      </c>
      <c r="B264" s="7" t="s">
        <v>671</v>
      </c>
      <c r="C264" s="8">
        <v>1030213</v>
      </c>
      <c r="D264" s="8"/>
      <c r="E264" s="8">
        <v>10244</v>
      </c>
      <c r="F264" s="8" t="s">
        <v>284</v>
      </c>
      <c r="G264" s="22"/>
      <c r="H264" s="22"/>
      <c r="I264" s="8" t="s">
        <v>1141</v>
      </c>
      <c r="J264" s="8" t="s">
        <v>897</v>
      </c>
      <c r="K264" s="10"/>
      <c r="L264" s="10"/>
      <c r="M264" s="10"/>
    </row>
    <row r="265" spans="1:13" s="4" customFormat="1" ht="144" x14ac:dyDescent="0.55000000000000004">
      <c r="A265" s="7" t="s">
        <v>665</v>
      </c>
      <c r="B265" s="7" t="s">
        <v>671</v>
      </c>
      <c r="C265" s="8">
        <v>1030213</v>
      </c>
      <c r="D265" s="8"/>
      <c r="E265" s="8">
        <v>10259</v>
      </c>
      <c r="F265" s="8" t="s">
        <v>306</v>
      </c>
      <c r="G265" s="22">
        <v>130000</v>
      </c>
      <c r="H265" s="22">
        <v>130000</v>
      </c>
      <c r="I265" s="8" t="s">
        <v>1141</v>
      </c>
      <c r="J265" s="8" t="s">
        <v>897</v>
      </c>
      <c r="K265" s="10"/>
      <c r="L265" s="10"/>
      <c r="M265" s="10"/>
    </row>
    <row r="266" spans="1:13" s="4" customFormat="1" ht="144" x14ac:dyDescent="0.55000000000000004">
      <c r="A266" s="7" t="s">
        <v>665</v>
      </c>
      <c r="B266" s="7" t="s">
        <v>671</v>
      </c>
      <c r="C266" s="8">
        <v>1030213</v>
      </c>
      <c r="D266" s="8"/>
      <c r="E266" s="8">
        <v>10260</v>
      </c>
      <c r="F266" s="8" t="s">
        <v>307</v>
      </c>
      <c r="G266" s="22">
        <v>370000</v>
      </c>
      <c r="H266" s="22">
        <v>370000</v>
      </c>
      <c r="I266" s="8" t="s">
        <v>1141</v>
      </c>
      <c r="J266" s="8" t="s">
        <v>897</v>
      </c>
      <c r="K266" s="10"/>
      <c r="L266" s="10"/>
      <c r="M266" s="10"/>
    </row>
    <row r="267" spans="1:13" s="4" customFormat="1" ht="144" x14ac:dyDescent="0.55000000000000004">
      <c r="A267" s="7" t="s">
        <v>665</v>
      </c>
      <c r="B267" s="7" t="s">
        <v>671</v>
      </c>
      <c r="C267" s="8">
        <v>1030213</v>
      </c>
      <c r="D267" s="8"/>
      <c r="E267" s="8">
        <v>10261</v>
      </c>
      <c r="F267" s="8" t="s">
        <v>308</v>
      </c>
      <c r="G267" s="22">
        <v>481000</v>
      </c>
      <c r="H267" s="22">
        <v>481000</v>
      </c>
      <c r="I267" s="8" t="s">
        <v>1141</v>
      </c>
      <c r="J267" s="8" t="s">
        <v>897</v>
      </c>
      <c r="K267" s="10"/>
      <c r="L267" s="10"/>
      <c r="M267" s="10"/>
    </row>
    <row r="268" spans="1:13" s="4" customFormat="1" ht="144" x14ac:dyDescent="0.55000000000000004">
      <c r="A268" s="7" t="s">
        <v>665</v>
      </c>
      <c r="B268" s="7" t="s">
        <v>672</v>
      </c>
      <c r="C268" s="8">
        <v>1030209</v>
      </c>
      <c r="D268" s="8">
        <v>1030209003</v>
      </c>
      <c r="E268" s="8">
        <v>10294</v>
      </c>
      <c r="F268" s="8" t="s">
        <v>374</v>
      </c>
      <c r="G268" s="22">
        <v>5000</v>
      </c>
      <c r="H268" s="22">
        <v>5000</v>
      </c>
      <c r="I268" s="8" t="s">
        <v>1141</v>
      </c>
      <c r="J268" s="8" t="s">
        <v>897</v>
      </c>
      <c r="K268" s="10"/>
      <c r="L268" s="10"/>
      <c r="M268" s="10"/>
    </row>
    <row r="269" spans="1:13" s="4" customFormat="1" ht="144" x14ac:dyDescent="0.55000000000000004">
      <c r="A269" s="7" t="s">
        <v>665</v>
      </c>
      <c r="B269" s="7" t="s">
        <v>671</v>
      </c>
      <c r="C269" s="8">
        <v>1030102</v>
      </c>
      <c r="D269" s="8"/>
      <c r="E269" s="8">
        <v>10306</v>
      </c>
      <c r="F269" s="8" t="s">
        <v>385</v>
      </c>
      <c r="G269" s="22">
        <v>1000</v>
      </c>
      <c r="H269" s="22">
        <v>5000</v>
      </c>
      <c r="I269" s="8" t="s">
        <v>1141</v>
      </c>
      <c r="J269" s="8" t="s">
        <v>897</v>
      </c>
      <c r="K269" s="10"/>
      <c r="L269" s="10"/>
      <c r="M269" s="10"/>
    </row>
    <row r="270" spans="1:13" s="10" customFormat="1" ht="144" x14ac:dyDescent="0.55000000000000004">
      <c r="A270" s="7" t="s">
        <v>358</v>
      </c>
      <c r="B270" s="7" t="s">
        <v>323</v>
      </c>
      <c r="C270" s="8">
        <v>1040401</v>
      </c>
      <c r="D270" s="8"/>
      <c r="E270" s="8">
        <v>10338</v>
      </c>
      <c r="F270" s="8" t="s">
        <v>419</v>
      </c>
      <c r="G270" s="22">
        <v>2000</v>
      </c>
      <c r="H270" s="22">
        <v>2000</v>
      </c>
      <c r="I270" s="8" t="s">
        <v>1141</v>
      </c>
      <c r="J270" s="8" t="s">
        <v>897</v>
      </c>
    </row>
    <row r="271" spans="1:13" s="10" customFormat="1" ht="144" x14ac:dyDescent="0.55000000000000004">
      <c r="A271" s="7" t="s">
        <v>668</v>
      </c>
      <c r="B271" s="7" t="s">
        <v>670</v>
      </c>
      <c r="C271" s="8">
        <v>1040102</v>
      </c>
      <c r="D271" s="8">
        <v>1040102003</v>
      </c>
      <c r="E271" s="8">
        <v>10350</v>
      </c>
      <c r="F271" s="8" t="s">
        <v>789</v>
      </c>
      <c r="G271" s="22">
        <v>5000</v>
      </c>
      <c r="H271" s="22">
        <v>5000</v>
      </c>
      <c r="I271" s="8" t="s">
        <v>1141</v>
      </c>
      <c r="J271" s="8" t="s">
        <v>897</v>
      </c>
    </row>
    <row r="272" spans="1:13" s="10" customFormat="1" ht="144" x14ac:dyDescent="0.55000000000000004">
      <c r="A272" s="7" t="s">
        <v>665</v>
      </c>
      <c r="B272" s="7" t="s">
        <v>665</v>
      </c>
      <c r="C272" s="8">
        <v>1040102</v>
      </c>
      <c r="D272" s="8">
        <v>1040102003</v>
      </c>
      <c r="E272" s="8">
        <v>10365</v>
      </c>
      <c r="F272" s="8" t="s">
        <v>437</v>
      </c>
      <c r="G272" s="22">
        <v>28000</v>
      </c>
      <c r="H272" s="22">
        <v>28000</v>
      </c>
      <c r="I272" s="8" t="s">
        <v>1141</v>
      </c>
      <c r="J272" s="8" t="s">
        <v>897</v>
      </c>
    </row>
    <row r="273" spans="1:13" s="10" customFormat="1" ht="144" x14ac:dyDescent="0.55000000000000004">
      <c r="A273" s="7" t="s">
        <v>665</v>
      </c>
      <c r="B273" s="7" t="s">
        <v>665</v>
      </c>
      <c r="C273" s="8">
        <v>1040401</v>
      </c>
      <c r="D273" s="8"/>
      <c r="E273" s="8">
        <v>10366</v>
      </c>
      <c r="F273" s="8" t="s">
        <v>439</v>
      </c>
      <c r="G273" s="22">
        <v>48000</v>
      </c>
      <c r="H273" s="22">
        <v>48000</v>
      </c>
      <c r="I273" s="8" t="s">
        <v>1141</v>
      </c>
      <c r="J273" s="8" t="s">
        <v>897</v>
      </c>
    </row>
    <row r="274" spans="1:13" s="10" customFormat="1" ht="144" x14ac:dyDescent="0.55000000000000004">
      <c r="A274" s="7" t="s">
        <v>665</v>
      </c>
      <c r="B274" s="7" t="s">
        <v>665</v>
      </c>
      <c r="C274" s="8">
        <v>1040101</v>
      </c>
      <c r="D274" s="8"/>
      <c r="E274" s="8">
        <v>10367</v>
      </c>
      <c r="F274" s="8" t="s">
        <v>441</v>
      </c>
      <c r="G274" s="22">
        <v>4000</v>
      </c>
      <c r="H274" s="22">
        <v>4000</v>
      </c>
      <c r="I274" s="8" t="s">
        <v>1141</v>
      </c>
      <c r="J274" s="8" t="s">
        <v>897</v>
      </c>
    </row>
    <row r="275" spans="1:13" s="4" customFormat="1" ht="144" x14ac:dyDescent="0.55000000000000004">
      <c r="A275" s="7" t="s">
        <v>665</v>
      </c>
      <c r="B275" s="7" t="s">
        <v>668</v>
      </c>
      <c r="C275" s="8">
        <v>1030213</v>
      </c>
      <c r="D275" s="8"/>
      <c r="E275" s="8">
        <v>10396</v>
      </c>
      <c r="F275" s="8" t="s">
        <v>466</v>
      </c>
      <c r="G275" s="22">
        <v>25</v>
      </c>
      <c r="H275" s="22">
        <v>25</v>
      </c>
      <c r="I275" s="8" t="s">
        <v>1141</v>
      </c>
      <c r="J275" s="8" t="s">
        <v>897</v>
      </c>
      <c r="K275" s="10"/>
      <c r="L275" s="10"/>
      <c r="M275" s="10"/>
    </row>
    <row r="276" spans="1:13" s="4" customFormat="1" ht="144" x14ac:dyDescent="0.55000000000000004">
      <c r="A276" s="7" t="s">
        <v>324</v>
      </c>
      <c r="B276" s="7" t="s">
        <v>670</v>
      </c>
      <c r="C276" s="8">
        <v>1040102</v>
      </c>
      <c r="D276" s="8"/>
      <c r="E276" s="8">
        <v>10506</v>
      </c>
      <c r="F276" s="8" t="s">
        <v>478</v>
      </c>
      <c r="G276" s="22">
        <v>3000</v>
      </c>
      <c r="H276" s="22">
        <v>3000</v>
      </c>
      <c r="I276" s="8" t="s">
        <v>1141</v>
      </c>
      <c r="J276" s="8" t="s">
        <v>897</v>
      </c>
      <c r="K276" s="10"/>
      <c r="L276" s="10"/>
      <c r="M276" s="10"/>
    </row>
    <row r="277" spans="1:13" s="4" customFormat="1" ht="144" x14ac:dyDescent="0.55000000000000004">
      <c r="A277" s="7" t="s">
        <v>665</v>
      </c>
      <c r="B277" s="7" t="s">
        <v>671</v>
      </c>
      <c r="C277" s="8">
        <v>1030102</v>
      </c>
      <c r="D277" s="8">
        <v>1030102005</v>
      </c>
      <c r="E277" s="8">
        <v>10514</v>
      </c>
      <c r="F277" s="8" t="s">
        <v>490</v>
      </c>
      <c r="G277" s="22">
        <v>1000</v>
      </c>
      <c r="H277" s="22">
        <v>1000</v>
      </c>
      <c r="I277" s="8" t="s">
        <v>1141</v>
      </c>
      <c r="J277" s="8" t="s">
        <v>897</v>
      </c>
      <c r="K277" s="10"/>
      <c r="L277" s="10"/>
      <c r="M277" s="10"/>
    </row>
    <row r="278" spans="1:13" s="4" customFormat="1" ht="144" x14ac:dyDescent="0.55000000000000004">
      <c r="A278" s="7" t="s">
        <v>324</v>
      </c>
      <c r="B278" s="7" t="s">
        <v>670</v>
      </c>
      <c r="C278" s="8">
        <v>1040401</v>
      </c>
      <c r="D278" s="8"/>
      <c r="E278" s="8">
        <v>10515</v>
      </c>
      <c r="F278" s="8" t="s">
        <v>492</v>
      </c>
      <c r="G278" s="22">
        <v>3000</v>
      </c>
      <c r="H278" s="22">
        <v>3000</v>
      </c>
      <c r="I278" s="8" t="s">
        <v>1141</v>
      </c>
      <c r="J278" s="8" t="s">
        <v>897</v>
      </c>
      <c r="K278" s="10"/>
      <c r="L278" s="10"/>
      <c r="M278" s="10"/>
    </row>
    <row r="279" spans="1:13" s="4" customFormat="1" ht="144" x14ac:dyDescent="0.55000000000000004">
      <c r="A279" s="7" t="s">
        <v>358</v>
      </c>
      <c r="B279" s="7" t="s">
        <v>323</v>
      </c>
      <c r="C279" s="8">
        <v>1040102</v>
      </c>
      <c r="D279" s="8"/>
      <c r="E279" s="8">
        <v>10521</v>
      </c>
      <c r="F279" s="8" t="s">
        <v>494</v>
      </c>
      <c r="G279" s="22">
        <v>3000</v>
      </c>
      <c r="H279" s="22">
        <v>3000</v>
      </c>
      <c r="I279" s="8" t="s">
        <v>1141</v>
      </c>
      <c r="J279" s="8" t="s">
        <v>897</v>
      </c>
      <c r="K279" s="10"/>
      <c r="L279" s="10"/>
      <c r="M279" s="10"/>
    </row>
    <row r="280" spans="1:13" s="4" customFormat="1" ht="144" x14ac:dyDescent="0.55000000000000004">
      <c r="A280" s="7" t="s">
        <v>665</v>
      </c>
      <c r="B280" s="7" t="s">
        <v>671</v>
      </c>
      <c r="C280" s="8">
        <v>1030216</v>
      </c>
      <c r="D280" s="8">
        <v>1030216002</v>
      </c>
      <c r="E280" s="8">
        <v>10569</v>
      </c>
      <c r="F280" s="8" t="s">
        <v>533</v>
      </c>
      <c r="G280" s="22">
        <v>500</v>
      </c>
      <c r="H280" s="22">
        <v>500</v>
      </c>
      <c r="I280" s="8" t="s">
        <v>1141</v>
      </c>
      <c r="J280" s="8" t="s">
        <v>897</v>
      </c>
      <c r="K280" s="10"/>
      <c r="L280" s="10"/>
      <c r="M280" s="10"/>
    </row>
    <row r="281" spans="1:13" s="4" customFormat="1" ht="144" x14ac:dyDescent="0.55000000000000004">
      <c r="A281" s="7" t="s">
        <v>665</v>
      </c>
      <c r="B281" s="7" t="s">
        <v>671</v>
      </c>
      <c r="C281" s="8">
        <v>1030102</v>
      </c>
      <c r="D281" s="8">
        <v>1030102001</v>
      </c>
      <c r="E281" s="8">
        <v>10570</v>
      </c>
      <c r="F281" s="8" t="s">
        <v>535</v>
      </c>
      <c r="G281" s="22">
        <v>1500</v>
      </c>
      <c r="H281" s="22">
        <v>1500</v>
      </c>
      <c r="I281" s="8" t="s">
        <v>1141</v>
      </c>
      <c r="J281" s="8" t="s">
        <v>897</v>
      </c>
      <c r="K281" s="10"/>
      <c r="L281" s="10"/>
      <c r="M281" s="10"/>
    </row>
    <row r="282" spans="1:13" s="10" customFormat="1" ht="144" x14ac:dyDescent="0.55000000000000004">
      <c r="A282" s="7" t="s">
        <v>665</v>
      </c>
      <c r="B282" s="7" t="s">
        <v>668</v>
      </c>
      <c r="C282" s="8">
        <v>1030211</v>
      </c>
      <c r="D282" s="8"/>
      <c r="E282" s="8">
        <v>10628</v>
      </c>
      <c r="F282" s="8" t="s">
        <v>264</v>
      </c>
      <c r="G282" s="22">
        <v>4000</v>
      </c>
      <c r="H282" s="22">
        <v>4000</v>
      </c>
      <c r="I282" s="8" t="s">
        <v>1141</v>
      </c>
      <c r="J282" s="8" t="s">
        <v>897</v>
      </c>
    </row>
    <row r="283" spans="1:13" s="4" customFormat="1" ht="144" x14ac:dyDescent="0.55000000000000004">
      <c r="A283" s="7" t="s">
        <v>665</v>
      </c>
      <c r="B283" s="7" t="s">
        <v>671</v>
      </c>
      <c r="C283" s="8">
        <v>2020103</v>
      </c>
      <c r="D283" s="8"/>
      <c r="E283" s="8">
        <v>20005</v>
      </c>
      <c r="F283" s="8" t="s">
        <v>581</v>
      </c>
      <c r="G283" s="22">
        <v>4000</v>
      </c>
      <c r="H283" s="22">
        <v>4000</v>
      </c>
      <c r="I283" s="8" t="s">
        <v>1141</v>
      </c>
      <c r="J283" s="8" t="s">
        <v>897</v>
      </c>
      <c r="K283" s="10"/>
      <c r="L283" s="10"/>
      <c r="M283" s="10"/>
    </row>
    <row r="284" spans="1:13" s="10" customFormat="1" ht="144" x14ac:dyDescent="0.55000000000000004">
      <c r="A284" s="7" t="s">
        <v>665</v>
      </c>
      <c r="B284" s="7" t="s">
        <v>671</v>
      </c>
      <c r="C284" s="8">
        <v>2020105</v>
      </c>
      <c r="D284" s="8"/>
      <c r="E284" s="8">
        <v>20006</v>
      </c>
      <c r="F284" s="8" t="s">
        <v>583</v>
      </c>
      <c r="G284" s="22">
        <v>2000</v>
      </c>
      <c r="H284" s="22">
        <v>2000</v>
      </c>
      <c r="I284" s="8" t="s">
        <v>1141</v>
      </c>
      <c r="J284" s="8" t="s">
        <v>897</v>
      </c>
    </row>
    <row r="285" spans="1:13" s="4" customFormat="1" ht="72" x14ac:dyDescent="0.55000000000000004">
      <c r="A285" s="7" t="s">
        <v>665</v>
      </c>
      <c r="B285" s="7">
        <v>103</v>
      </c>
      <c r="C285" s="8">
        <v>1030213</v>
      </c>
      <c r="D285" s="8"/>
      <c r="E285" s="8">
        <v>10635</v>
      </c>
      <c r="F285" s="8" t="s">
        <v>1147</v>
      </c>
      <c r="G285" s="22">
        <v>150</v>
      </c>
      <c r="H285" s="22">
        <v>150</v>
      </c>
      <c r="I285" s="8" t="s">
        <v>1143</v>
      </c>
      <c r="J285" s="8" t="s">
        <v>897</v>
      </c>
      <c r="K285" s="10"/>
      <c r="L285" s="10"/>
      <c r="M285" s="10"/>
    </row>
    <row r="286" spans="1:13" s="4" customFormat="1" ht="72" x14ac:dyDescent="0.55000000000000004">
      <c r="A286" s="7" t="s">
        <v>665</v>
      </c>
      <c r="B286" s="7">
        <v>106</v>
      </c>
      <c r="C286" s="8">
        <v>2020110</v>
      </c>
      <c r="D286" s="8"/>
      <c r="E286" s="8">
        <v>20041</v>
      </c>
      <c r="F286" s="8" t="s">
        <v>1146</v>
      </c>
      <c r="G286" s="22">
        <v>55000</v>
      </c>
      <c r="H286" s="22">
        <v>0</v>
      </c>
      <c r="I286" s="8" t="s">
        <v>1143</v>
      </c>
      <c r="J286" s="8" t="s">
        <v>897</v>
      </c>
      <c r="K286" s="10"/>
      <c r="L286" s="10"/>
      <c r="M286" s="10"/>
    </row>
    <row r="287" spans="1:13" s="10" customFormat="1" ht="72" x14ac:dyDescent="0.55000000000000004">
      <c r="A287" s="7" t="s">
        <v>665</v>
      </c>
      <c r="B287" s="7" t="s">
        <v>671</v>
      </c>
      <c r="C287" s="8">
        <v>1100401</v>
      </c>
      <c r="D287" s="8">
        <v>1100401003</v>
      </c>
      <c r="E287" s="8">
        <v>10230</v>
      </c>
      <c r="F287" s="8" t="s">
        <v>259</v>
      </c>
      <c r="G287" s="22">
        <v>16360.01</v>
      </c>
      <c r="H287" s="22">
        <v>16360.01</v>
      </c>
      <c r="I287" s="8" t="s">
        <v>1143</v>
      </c>
      <c r="J287" s="8" t="s">
        <v>897</v>
      </c>
    </row>
    <row r="288" spans="1:13" s="4" customFormat="1" ht="72" x14ac:dyDescent="0.55000000000000004">
      <c r="A288" s="7" t="s">
        <v>665</v>
      </c>
      <c r="B288" s="7" t="s">
        <v>671</v>
      </c>
      <c r="C288" s="8">
        <v>1100401</v>
      </c>
      <c r="D288" s="8">
        <v>1100401003</v>
      </c>
      <c r="E288" s="8">
        <v>10231</v>
      </c>
      <c r="F288" s="8" t="s">
        <v>261</v>
      </c>
      <c r="G288" s="22">
        <v>20000</v>
      </c>
      <c r="H288" s="22">
        <v>20000</v>
      </c>
      <c r="I288" s="8" t="s">
        <v>1143</v>
      </c>
      <c r="J288" s="8" t="s">
        <v>897</v>
      </c>
      <c r="K288" s="10"/>
      <c r="L288" s="10"/>
      <c r="M288" s="10"/>
    </row>
    <row r="289" spans="1:13" s="4" customFormat="1" ht="72" x14ac:dyDescent="0.55000000000000004">
      <c r="A289" s="7" t="s">
        <v>665</v>
      </c>
      <c r="B289" s="7" t="s">
        <v>671</v>
      </c>
      <c r="C289" s="8">
        <v>1100401</v>
      </c>
      <c r="D289" s="8">
        <v>1100401999</v>
      </c>
      <c r="E289" s="8">
        <v>10234</v>
      </c>
      <c r="F289" s="8" t="s">
        <v>263</v>
      </c>
      <c r="G289" s="22">
        <v>27000</v>
      </c>
      <c r="H289" s="22">
        <v>27000</v>
      </c>
      <c r="I289" s="8" t="s">
        <v>1143</v>
      </c>
      <c r="J289" s="8" t="s">
        <v>897</v>
      </c>
      <c r="K289" s="10"/>
      <c r="L289" s="10"/>
      <c r="M289" s="10"/>
    </row>
    <row r="290" spans="1:13" s="10" customFormat="1" ht="72" x14ac:dyDescent="0.55000000000000004">
      <c r="A290" s="7" t="s">
        <v>665</v>
      </c>
      <c r="B290" s="7" t="s">
        <v>671</v>
      </c>
      <c r="C290" s="8">
        <v>1030102</v>
      </c>
      <c r="D290" s="8">
        <v>1030102999</v>
      </c>
      <c r="E290" s="8">
        <v>10236</v>
      </c>
      <c r="F290" s="8" t="s">
        <v>902</v>
      </c>
      <c r="G290" s="22">
        <v>7000</v>
      </c>
      <c r="H290" s="22">
        <v>7000</v>
      </c>
      <c r="I290" s="8" t="s">
        <v>1143</v>
      </c>
      <c r="J290" s="8" t="s">
        <v>897</v>
      </c>
    </row>
    <row r="291" spans="1:13" s="10" customFormat="1" ht="72" x14ac:dyDescent="0.55000000000000004">
      <c r="A291" s="7" t="s">
        <v>665</v>
      </c>
      <c r="B291" s="7" t="s">
        <v>671</v>
      </c>
      <c r="C291" s="8">
        <v>1030209</v>
      </c>
      <c r="D291" s="8"/>
      <c r="E291" s="8">
        <v>10237</v>
      </c>
      <c r="F291" s="8" t="s">
        <v>267</v>
      </c>
      <c r="G291" s="22">
        <f>1000-630</f>
        <v>370</v>
      </c>
      <c r="H291" s="22">
        <f>1000-640</f>
        <v>360</v>
      </c>
      <c r="I291" s="8" t="s">
        <v>1143</v>
      </c>
      <c r="J291" s="8" t="s">
        <v>897</v>
      </c>
    </row>
    <row r="292" spans="1:13" s="10" customFormat="1" ht="72" x14ac:dyDescent="0.55000000000000004">
      <c r="A292" s="7" t="s">
        <v>665</v>
      </c>
      <c r="B292" s="7" t="s">
        <v>671</v>
      </c>
      <c r="C292" s="8">
        <v>1030207</v>
      </c>
      <c r="D292" s="8">
        <v>1030207999</v>
      </c>
      <c r="E292" s="8">
        <v>10238</v>
      </c>
      <c r="F292" s="8" t="s">
        <v>940</v>
      </c>
      <c r="G292" s="22">
        <f>2500+630</f>
        <v>3130</v>
      </c>
      <c r="H292" s="22">
        <f>2500+640</f>
        <v>3140</v>
      </c>
      <c r="I292" s="8" t="s">
        <v>1143</v>
      </c>
      <c r="J292" s="8" t="s">
        <v>897</v>
      </c>
    </row>
    <row r="293" spans="1:13" s="4" customFormat="1" ht="72" x14ac:dyDescent="0.55000000000000004">
      <c r="A293" s="7" t="s">
        <v>665</v>
      </c>
      <c r="B293" s="7" t="s">
        <v>668</v>
      </c>
      <c r="C293" s="8">
        <v>1030207</v>
      </c>
      <c r="D293" s="8">
        <v>1030207001</v>
      </c>
      <c r="E293" s="8">
        <v>10242</v>
      </c>
      <c r="F293" s="8" t="s">
        <v>279</v>
      </c>
      <c r="G293" s="22">
        <v>17000</v>
      </c>
      <c r="H293" s="22">
        <v>17055</v>
      </c>
      <c r="I293" s="8" t="s">
        <v>1143</v>
      </c>
      <c r="J293" s="8" t="s">
        <v>897</v>
      </c>
      <c r="K293" s="10"/>
      <c r="L293" s="10"/>
      <c r="M293" s="10"/>
    </row>
    <row r="294" spans="1:13" s="4" customFormat="1" ht="72" x14ac:dyDescent="0.55000000000000004">
      <c r="A294" s="7" t="s">
        <v>665</v>
      </c>
      <c r="B294" s="7" t="s">
        <v>668</v>
      </c>
      <c r="C294" s="8">
        <v>1020102</v>
      </c>
      <c r="D294" s="8">
        <v>1020102001</v>
      </c>
      <c r="E294" s="8">
        <v>10243</v>
      </c>
      <c r="F294" s="8" t="s">
        <v>282</v>
      </c>
      <c r="G294" s="22">
        <v>180</v>
      </c>
      <c r="H294" s="22">
        <v>180</v>
      </c>
      <c r="I294" s="8" t="s">
        <v>1143</v>
      </c>
      <c r="J294" s="8" t="s">
        <v>897</v>
      </c>
      <c r="K294" s="10"/>
      <c r="L294" s="10"/>
      <c r="M294" s="10"/>
    </row>
    <row r="295" spans="1:13" s="10" customFormat="1" ht="72" x14ac:dyDescent="0.55000000000000004">
      <c r="A295" s="7" t="s">
        <v>665</v>
      </c>
      <c r="B295" s="7" t="s">
        <v>671</v>
      </c>
      <c r="C295" s="8">
        <v>1030207</v>
      </c>
      <c r="D295" s="8"/>
      <c r="E295" s="8">
        <v>10245</v>
      </c>
      <c r="F295" s="8" t="s">
        <v>286</v>
      </c>
      <c r="G295" s="22">
        <v>22800</v>
      </c>
      <c r="H295" s="22">
        <v>22800</v>
      </c>
      <c r="I295" s="8" t="s">
        <v>1143</v>
      </c>
      <c r="J295" s="8" t="s">
        <v>897</v>
      </c>
    </row>
    <row r="296" spans="1:13" s="10" customFormat="1" ht="72" x14ac:dyDescent="0.55000000000000004">
      <c r="A296" s="7" t="s">
        <v>665</v>
      </c>
      <c r="B296" s="7" t="s">
        <v>671</v>
      </c>
      <c r="C296" s="8">
        <v>1030102</v>
      </c>
      <c r="D296" s="8">
        <v>1030102002</v>
      </c>
      <c r="E296" s="8">
        <v>10246</v>
      </c>
      <c r="F296" s="8" t="s">
        <v>287</v>
      </c>
      <c r="G296" s="22">
        <v>13780</v>
      </c>
      <c r="H296" s="22">
        <v>13970</v>
      </c>
      <c r="I296" s="8" t="s">
        <v>1143</v>
      </c>
      <c r="J296" s="8" t="s">
        <v>897</v>
      </c>
    </row>
    <row r="297" spans="1:13" s="10" customFormat="1" ht="72" x14ac:dyDescent="0.55000000000000004">
      <c r="A297" s="7" t="s">
        <v>665</v>
      </c>
      <c r="B297" s="7" t="s">
        <v>671</v>
      </c>
      <c r="C297" s="8">
        <v>1030205</v>
      </c>
      <c r="D297" s="8">
        <v>1030205999</v>
      </c>
      <c r="E297" s="8">
        <v>10247</v>
      </c>
      <c r="F297" s="8" t="s">
        <v>289</v>
      </c>
      <c r="G297" s="22">
        <v>3600</v>
      </c>
      <c r="H297" s="22">
        <v>3600</v>
      </c>
      <c r="I297" s="8" t="s">
        <v>1143</v>
      </c>
      <c r="J297" s="8" t="s">
        <v>897</v>
      </c>
    </row>
    <row r="298" spans="1:13" s="10" customFormat="1" ht="72" x14ac:dyDescent="0.55000000000000004">
      <c r="A298" s="7" t="s">
        <v>665</v>
      </c>
      <c r="B298" s="7" t="s">
        <v>671</v>
      </c>
      <c r="C298" s="8">
        <v>1030213</v>
      </c>
      <c r="D298" s="8"/>
      <c r="E298" s="8">
        <v>10248</v>
      </c>
      <c r="F298" s="8" t="s">
        <v>291</v>
      </c>
      <c r="G298" s="22">
        <v>200</v>
      </c>
      <c r="H298" s="22">
        <v>200</v>
      </c>
      <c r="I298" s="8" t="s">
        <v>1143</v>
      </c>
      <c r="J298" s="8" t="s">
        <v>897</v>
      </c>
    </row>
    <row r="299" spans="1:13" s="10" customFormat="1" ht="72" x14ac:dyDescent="0.55000000000000004">
      <c r="A299" s="7" t="s">
        <v>665</v>
      </c>
      <c r="B299" s="7" t="s">
        <v>671</v>
      </c>
      <c r="C299" s="8">
        <v>1030205</v>
      </c>
      <c r="D299" s="8">
        <v>1030205004</v>
      </c>
      <c r="E299" s="8">
        <v>10251</v>
      </c>
      <c r="F299" s="8" t="s">
        <v>293</v>
      </c>
      <c r="G299" s="22">
        <v>272000</v>
      </c>
      <c r="H299" s="22">
        <v>272000</v>
      </c>
      <c r="I299" s="8" t="s">
        <v>1143</v>
      </c>
      <c r="J299" s="8" t="s">
        <v>897</v>
      </c>
    </row>
    <row r="300" spans="1:13" s="10" customFormat="1" ht="72" x14ac:dyDescent="0.55000000000000004">
      <c r="A300" s="7" t="s">
        <v>665</v>
      </c>
      <c r="B300" s="7" t="s">
        <v>671</v>
      </c>
      <c r="C300" s="8">
        <v>1030205</v>
      </c>
      <c r="D300" s="8">
        <v>1030205006</v>
      </c>
      <c r="E300" s="8">
        <v>10252</v>
      </c>
      <c r="F300" s="8" t="s">
        <v>296</v>
      </c>
      <c r="G300" s="22">
        <v>21200</v>
      </c>
      <c r="H300" s="22">
        <v>21200</v>
      </c>
      <c r="I300" s="8" t="s">
        <v>1143</v>
      </c>
      <c r="J300" s="8" t="s">
        <v>897</v>
      </c>
    </row>
    <row r="301" spans="1:13" s="10" customFormat="1" ht="72" x14ac:dyDescent="0.55000000000000004">
      <c r="A301" s="7" t="s">
        <v>665</v>
      </c>
      <c r="B301" s="7" t="s">
        <v>671</v>
      </c>
      <c r="C301" s="8">
        <v>1030205</v>
      </c>
      <c r="D301" s="8">
        <v>1030205005</v>
      </c>
      <c r="E301" s="8">
        <v>10253</v>
      </c>
      <c r="F301" s="8" t="s">
        <v>297</v>
      </c>
      <c r="G301" s="22">
        <v>29300</v>
      </c>
      <c r="H301" s="22">
        <v>29300</v>
      </c>
      <c r="I301" s="8" t="s">
        <v>1143</v>
      </c>
      <c r="J301" s="8" t="s">
        <v>897</v>
      </c>
    </row>
    <row r="302" spans="1:13" s="10" customFormat="1" ht="72" x14ac:dyDescent="0.55000000000000004">
      <c r="A302" s="7" t="s">
        <v>665</v>
      </c>
      <c r="B302" s="7" t="s">
        <v>671</v>
      </c>
      <c r="C302" s="8">
        <v>1030205</v>
      </c>
      <c r="D302" s="8"/>
      <c r="E302" s="8">
        <v>10254</v>
      </c>
      <c r="F302" s="8" t="s">
        <v>300</v>
      </c>
      <c r="G302" s="22">
        <v>30000</v>
      </c>
      <c r="H302" s="22">
        <v>30000</v>
      </c>
      <c r="I302" s="8" t="s">
        <v>1143</v>
      </c>
      <c r="J302" s="8" t="s">
        <v>897</v>
      </c>
    </row>
    <row r="303" spans="1:13" s="10" customFormat="1" ht="72" x14ac:dyDescent="0.55000000000000004">
      <c r="A303" s="7" t="s">
        <v>669</v>
      </c>
      <c r="B303" s="7" t="s">
        <v>671</v>
      </c>
      <c r="C303" s="8">
        <v>1030213</v>
      </c>
      <c r="D303" s="8"/>
      <c r="E303" s="8">
        <v>10255</v>
      </c>
      <c r="F303" s="8" t="s">
        <v>301</v>
      </c>
      <c r="G303" s="22">
        <v>3400</v>
      </c>
      <c r="H303" s="22">
        <v>3400</v>
      </c>
      <c r="I303" s="8" t="s">
        <v>1143</v>
      </c>
      <c r="J303" s="8" t="s">
        <v>897</v>
      </c>
    </row>
    <row r="304" spans="1:13" s="10" customFormat="1" ht="72" x14ac:dyDescent="0.55000000000000004">
      <c r="A304" s="7" t="s">
        <v>665</v>
      </c>
      <c r="B304" s="7" t="s">
        <v>668</v>
      </c>
      <c r="C304" s="8">
        <v>1020106</v>
      </c>
      <c r="D304" s="8">
        <v>1020106001</v>
      </c>
      <c r="E304" s="8">
        <v>10256</v>
      </c>
      <c r="F304" s="8" t="s">
        <v>302</v>
      </c>
      <c r="G304" s="22">
        <v>210000</v>
      </c>
      <c r="H304" s="22">
        <v>210000</v>
      </c>
      <c r="I304" s="8" t="s">
        <v>1143</v>
      </c>
      <c r="J304" s="8" t="s">
        <v>897</v>
      </c>
    </row>
    <row r="305" spans="1:13" s="10" customFormat="1" ht="72" x14ac:dyDescent="0.55000000000000004">
      <c r="A305" s="7" t="s">
        <v>665</v>
      </c>
      <c r="B305" s="7" t="s">
        <v>671</v>
      </c>
      <c r="C305" s="8">
        <v>1030213</v>
      </c>
      <c r="D305" s="8"/>
      <c r="E305" s="8">
        <v>10257</v>
      </c>
      <c r="F305" s="8" t="s">
        <v>304</v>
      </c>
      <c r="G305" s="22">
        <v>465000</v>
      </c>
      <c r="H305" s="22">
        <v>465000</v>
      </c>
      <c r="I305" s="8" t="s">
        <v>1143</v>
      </c>
      <c r="J305" s="8" t="s">
        <v>897</v>
      </c>
    </row>
    <row r="306" spans="1:13" s="4" customFormat="1" ht="72" x14ac:dyDescent="0.55000000000000004">
      <c r="A306" s="7" t="s">
        <v>665</v>
      </c>
      <c r="B306" s="7" t="s">
        <v>671</v>
      </c>
      <c r="C306" s="8">
        <v>1030213</v>
      </c>
      <c r="D306" s="8"/>
      <c r="E306" s="8">
        <v>10258</v>
      </c>
      <c r="F306" s="8" t="s">
        <v>305</v>
      </c>
      <c r="G306" s="22">
        <v>10000</v>
      </c>
      <c r="H306" s="22">
        <v>10000</v>
      </c>
      <c r="I306" s="8" t="s">
        <v>1143</v>
      </c>
      <c r="J306" s="8" t="s">
        <v>897</v>
      </c>
      <c r="K306" s="10"/>
      <c r="L306" s="10"/>
      <c r="M306" s="10"/>
    </row>
    <row r="307" spans="1:13" s="10" customFormat="1" ht="72" x14ac:dyDescent="0.55000000000000004">
      <c r="A307" s="7" t="s">
        <v>665</v>
      </c>
      <c r="B307" s="7" t="s">
        <v>671</v>
      </c>
      <c r="C307" s="8">
        <v>1030102</v>
      </c>
      <c r="D307" s="8">
        <v>1030102999</v>
      </c>
      <c r="E307" s="8">
        <v>10265</v>
      </c>
      <c r="F307" s="8" t="s">
        <v>755</v>
      </c>
      <c r="G307" s="22">
        <v>500</v>
      </c>
      <c r="H307" s="22">
        <v>500</v>
      </c>
      <c r="I307" s="8" t="s">
        <v>1143</v>
      </c>
      <c r="J307" s="8" t="s">
        <v>897</v>
      </c>
    </row>
    <row r="308" spans="1:13" s="4" customFormat="1" ht="72" x14ac:dyDescent="0.55000000000000004">
      <c r="A308" s="7" t="s">
        <v>665</v>
      </c>
      <c r="B308" s="7" t="s">
        <v>672</v>
      </c>
      <c r="C308" s="8">
        <v>1030209</v>
      </c>
      <c r="D308" s="8"/>
      <c r="E308" s="8">
        <v>10292</v>
      </c>
      <c r="F308" s="8" t="s">
        <v>371</v>
      </c>
      <c r="G308" s="22">
        <v>30000</v>
      </c>
      <c r="H308" s="22">
        <v>30000</v>
      </c>
      <c r="I308" s="8" t="s">
        <v>1143</v>
      </c>
      <c r="J308" s="8" t="s">
        <v>897</v>
      </c>
      <c r="K308" s="10"/>
      <c r="L308" s="10"/>
      <c r="M308" s="10"/>
    </row>
    <row r="309" spans="1:13" s="10" customFormat="1" ht="72" x14ac:dyDescent="0.55000000000000004">
      <c r="A309" s="7" t="s">
        <v>665</v>
      </c>
      <c r="B309" s="7" t="s">
        <v>672</v>
      </c>
      <c r="C309" s="8">
        <v>1030209</v>
      </c>
      <c r="D309" s="8"/>
      <c r="E309" s="8">
        <v>10297</v>
      </c>
      <c r="F309" s="8" t="s">
        <v>378</v>
      </c>
      <c r="G309" s="22">
        <v>3000</v>
      </c>
      <c r="H309" s="22">
        <v>3000</v>
      </c>
      <c r="I309" s="8" t="s">
        <v>1143</v>
      </c>
      <c r="J309" s="8" t="s">
        <v>897</v>
      </c>
    </row>
    <row r="310" spans="1:13" s="4" customFormat="1" ht="72" x14ac:dyDescent="0.55000000000000004">
      <c r="A310" s="7" t="s">
        <v>665</v>
      </c>
      <c r="B310" s="7" t="s">
        <v>672</v>
      </c>
      <c r="C310" s="8">
        <v>1030209</v>
      </c>
      <c r="D310" s="8"/>
      <c r="E310" s="8">
        <v>10298</v>
      </c>
      <c r="F310" s="8" t="s">
        <v>379</v>
      </c>
      <c r="G310" s="22">
        <v>2000</v>
      </c>
      <c r="H310" s="22">
        <v>2000</v>
      </c>
      <c r="I310" s="8" t="s">
        <v>1143</v>
      </c>
      <c r="J310" s="8" t="s">
        <v>897</v>
      </c>
      <c r="K310" s="10"/>
      <c r="L310" s="10"/>
      <c r="M310" s="10"/>
    </row>
    <row r="311" spans="1:13" s="4" customFormat="1" ht="72" x14ac:dyDescent="0.55000000000000004">
      <c r="A311" s="7" t="s">
        <v>665</v>
      </c>
      <c r="B311" s="7" t="s">
        <v>671</v>
      </c>
      <c r="C311" s="8">
        <v>1010102</v>
      </c>
      <c r="D311" s="8">
        <v>1010102002</v>
      </c>
      <c r="E311" s="8">
        <v>10313</v>
      </c>
      <c r="F311" s="8" t="s">
        <v>386</v>
      </c>
      <c r="G311" s="22">
        <v>5000</v>
      </c>
      <c r="H311" s="22">
        <v>5000</v>
      </c>
      <c r="I311" s="8" t="s">
        <v>1143</v>
      </c>
      <c r="J311" s="8" t="s">
        <v>897</v>
      </c>
      <c r="K311" s="10"/>
      <c r="L311" s="10"/>
      <c r="M311" s="10"/>
    </row>
    <row r="312" spans="1:13" s="4" customFormat="1" ht="72" x14ac:dyDescent="0.55000000000000004">
      <c r="A312" s="7" t="s">
        <v>665</v>
      </c>
      <c r="B312" s="7" t="s">
        <v>671</v>
      </c>
      <c r="C312" s="8">
        <v>1010102</v>
      </c>
      <c r="D312" s="8">
        <v>1010102999</v>
      </c>
      <c r="E312" s="8">
        <v>10315</v>
      </c>
      <c r="F312" s="8" t="s">
        <v>388</v>
      </c>
      <c r="G312" s="22">
        <v>256400</v>
      </c>
      <c r="H312" s="22">
        <v>258000</v>
      </c>
      <c r="I312" s="8" t="s">
        <v>1143</v>
      </c>
      <c r="J312" s="8" t="s">
        <v>897</v>
      </c>
      <c r="K312" s="10"/>
      <c r="L312" s="10"/>
      <c r="M312" s="10"/>
    </row>
    <row r="313" spans="1:13" s="4" customFormat="1" ht="72" x14ac:dyDescent="0.55000000000000004">
      <c r="A313" s="7" t="s">
        <v>665</v>
      </c>
      <c r="B313" s="7" t="s">
        <v>671</v>
      </c>
      <c r="C313" s="8">
        <v>1030214</v>
      </c>
      <c r="D313" s="8"/>
      <c r="E313" s="8">
        <v>10316</v>
      </c>
      <c r="F313" s="8" t="s">
        <v>389</v>
      </c>
      <c r="G313" s="22">
        <v>128200</v>
      </c>
      <c r="H313" s="22">
        <v>129000</v>
      </c>
      <c r="I313" s="8" t="s">
        <v>1143</v>
      </c>
      <c r="J313" s="8" t="s">
        <v>897</v>
      </c>
      <c r="K313" s="10"/>
      <c r="L313" s="10"/>
      <c r="M313" s="10"/>
    </row>
    <row r="314" spans="1:13" s="4" customFormat="1" ht="72" x14ac:dyDescent="0.55000000000000004">
      <c r="A314" s="7" t="s">
        <v>665</v>
      </c>
      <c r="B314" s="7" t="s">
        <v>665</v>
      </c>
      <c r="C314" s="8">
        <v>1030205</v>
      </c>
      <c r="D314" s="8">
        <v>1030205003</v>
      </c>
      <c r="E314" s="8">
        <v>10325</v>
      </c>
      <c r="F314" s="8" t="s">
        <v>398</v>
      </c>
      <c r="G314" s="22">
        <v>281000</v>
      </c>
      <c r="H314" s="22">
        <v>281000</v>
      </c>
      <c r="I314" s="8" t="s">
        <v>1143</v>
      </c>
      <c r="J314" s="8" t="s">
        <v>897</v>
      </c>
      <c r="K314" s="10"/>
      <c r="L314" s="10"/>
      <c r="M314" s="10"/>
    </row>
    <row r="315" spans="1:13" s="4" customFormat="1" ht="72" x14ac:dyDescent="0.55000000000000004">
      <c r="A315" s="7" t="s">
        <v>665</v>
      </c>
      <c r="B315" s="7" t="s">
        <v>665</v>
      </c>
      <c r="C315" s="8">
        <v>1040399</v>
      </c>
      <c r="D315" s="8"/>
      <c r="E315" s="8">
        <v>10326</v>
      </c>
      <c r="F315" s="8" t="s">
        <v>401</v>
      </c>
      <c r="G315" s="22">
        <v>877950</v>
      </c>
      <c r="H315" s="22">
        <v>877950</v>
      </c>
      <c r="I315" s="8" t="s">
        <v>1143</v>
      </c>
      <c r="J315" s="8" t="s">
        <v>897</v>
      </c>
      <c r="K315" s="10"/>
      <c r="L315" s="10"/>
      <c r="M315" s="10"/>
    </row>
    <row r="316" spans="1:13" s="10" customFormat="1" ht="72" x14ac:dyDescent="0.55000000000000004">
      <c r="A316" s="7" t="s">
        <v>665</v>
      </c>
      <c r="B316" s="7" t="s">
        <v>665</v>
      </c>
      <c r="C316" s="8">
        <v>1030299</v>
      </c>
      <c r="D316" s="8"/>
      <c r="E316" s="8">
        <v>10328</v>
      </c>
      <c r="F316" s="8" t="s">
        <v>405</v>
      </c>
      <c r="G316" s="22">
        <v>29277.16</v>
      </c>
      <c r="H316" s="22">
        <v>29277.16</v>
      </c>
      <c r="I316" s="8" t="s">
        <v>1143</v>
      </c>
      <c r="J316" s="8" t="s">
        <v>897</v>
      </c>
    </row>
    <row r="317" spans="1:13" s="10" customFormat="1" ht="72" x14ac:dyDescent="0.55000000000000004">
      <c r="A317" s="7" t="s">
        <v>665</v>
      </c>
      <c r="B317" s="7" t="s">
        <v>668</v>
      </c>
      <c r="C317" s="8">
        <v>1030207</v>
      </c>
      <c r="D317" s="8">
        <v>1030207999</v>
      </c>
      <c r="E317" s="8">
        <v>10336</v>
      </c>
      <c r="F317" s="8" t="s">
        <v>415</v>
      </c>
      <c r="G317" s="22">
        <v>5280</v>
      </c>
      <c r="H317" s="22">
        <v>5280</v>
      </c>
      <c r="I317" s="8" t="s">
        <v>1143</v>
      </c>
      <c r="J317" s="8" t="s">
        <v>897</v>
      </c>
    </row>
    <row r="318" spans="1:13" s="10" customFormat="1" ht="72" x14ac:dyDescent="0.55000000000000004">
      <c r="A318" s="7" t="s">
        <v>665</v>
      </c>
      <c r="B318" s="7" t="s">
        <v>324</v>
      </c>
      <c r="C318" s="8">
        <v>1040104</v>
      </c>
      <c r="D318" s="8"/>
      <c r="E318" s="8">
        <v>10398</v>
      </c>
      <c r="F318" s="8" t="s">
        <v>469</v>
      </c>
      <c r="G318" s="22">
        <v>500</v>
      </c>
      <c r="H318" s="22">
        <v>500</v>
      </c>
      <c r="I318" s="8" t="s">
        <v>1143</v>
      </c>
      <c r="J318" s="8" t="s">
        <v>897</v>
      </c>
    </row>
    <row r="319" spans="1:13" s="10" customFormat="1" ht="72" x14ac:dyDescent="0.55000000000000004">
      <c r="A319" s="7" t="s">
        <v>665</v>
      </c>
      <c r="B319" s="7" t="s">
        <v>324</v>
      </c>
      <c r="C319" s="8">
        <v>1040104</v>
      </c>
      <c r="D319" s="8">
        <v>1040104001</v>
      </c>
      <c r="E319" s="8">
        <v>10404</v>
      </c>
      <c r="F319" s="8" t="s">
        <v>463</v>
      </c>
      <c r="G319" s="22">
        <v>2000</v>
      </c>
      <c r="H319" s="22">
        <v>1000</v>
      </c>
      <c r="I319" s="8" t="s">
        <v>1143</v>
      </c>
      <c r="J319" s="8" t="s">
        <v>897</v>
      </c>
    </row>
    <row r="320" spans="1:13" s="10" customFormat="1" ht="72" x14ac:dyDescent="0.55000000000000004">
      <c r="A320" s="7" t="s">
        <v>665</v>
      </c>
      <c r="B320" s="7" t="s">
        <v>668</v>
      </c>
      <c r="C320" s="8">
        <v>1030213</v>
      </c>
      <c r="D320" s="8"/>
      <c r="E320" s="8">
        <v>10533</v>
      </c>
      <c r="F320" s="8" t="s">
        <v>505</v>
      </c>
      <c r="G320" s="22">
        <v>25</v>
      </c>
      <c r="H320" s="22">
        <v>25</v>
      </c>
      <c r="I320" s="8" t="s">
        <v>1143</v>
      </c>
      <c r="J320" s="8" t="s">
        <v>897</v>
      </c>
    </row>
    <row r="321" spans="1:13" s="10" customFormat="1" ht="72" x14ac:dyDescent="0.55000000000000004">
      <c r="A321" s="7" t="s">
        <v>665</v>
      </c>
      <c r="B321" s="7" t="s">
        <v>671</v>
      </c>
      <c r="C321" s="8">
        <v>1030105</v>
      </c>
      <c r="D321" s="8">
        <v>1030105999</v>
      </c>
      <c r="E321" s="8">
        <v>10542</v>
      </c>
      <c r="F321" s="8" t="s">
        <v>507</v>
      </c>
      <c r="G321" s="22">
        <v>2000</v>
      </c>
      <c r="H321" s="22">
        <v>2000</v>
      </c>
      <c r="I321" s="8" t="s">
        <v>1143</v>
      </c>
      <c r="J321" s="8" t="s">
        <v>897</v>
      </c>
    </row>
    <row r="322" spans="1:13" s="10" customFormat="1" ht="72" x14ac:dyDescent="0.55000000000000004">
      <c r="A322" s="7" t="s">
        <v>665</v>
      </c>
      <c r="B322" s="7" t="s">
        <v>672</v>
      </c>
      <c r="C322" s="8">
        <v>1030209</v>
      </c>
      <c r="D322" s="8"/>
      <c r="E322" s="8">
        <v>10565</v>
      </c>
      <c r="F322" s="8" t="s">
        <v>527</v>
      </c>
      <c r="G322" s="22">
        <v>8100</v>
      </c>
      <c r="H322" s="22">
        <v>3300</v>
      </c>
      <c r="I322" s="8" t="s">
        <v>1143</v>
      </c>
      <c r="J322" s="8" t="s">
        <v>897</v>
      </c>
    </row>
    <row r="323" spans="1:13" s="4" customFormat="1" ht="72" x14ac:dyDescent="0.55000000000000004">
      <c r="A323" s="7" t="s">
        <v>665</v>
      </c>
      <c r="B323" s="7" t="s">
        <v>671</v>
      </c>
      <c r="C323" s="8">
        <v>1030211</v>
      </c>
      <c r="D323" s="8">
        <v>1030211999</v>
      </c>
      <c r="E323" s="8">
        <v>10571</v>
      </c>
      <c r="F323" s="8" t="s">
        <v>537</v>
      </c>
      <c r="G323" s="22">
        <v>2000</v>
      </c>
      <c r="H323" s="22">
        <v>2650</v>
      </c>
      <c r="I323" s="8" t="s">
        <v>1143</v>
      </c>
      <c r="J323" s="8" t="s">
        <v>897</v>
      </c>
      <c r="K323" s="10"/>
      <c r="L323" s="10"/>
      <c r="M323" s="10"/>
    </row>
    <row r="324" spans="1:13" s="4" customFormat="1" ht="72" x14ac:dyDescent="0.55000000000000004">
      <c r="A324" s="7" t="s">
        <v>665</v>
      </c>
      <c r="B324" s="7" t="s">
        <v>671</v>
      </c>
      <c r="C324" s="8">
        <v>1030216</v>
      </c>
      <c r="D324" s="8"/>
      <c r="E324" s="8">
        <v>10572</v>
      </c>
      <c r="F324" s="8" t="s">
        <v>539</v>
      </c>
      <c r="G324" s="22">
        <v>6000</v>
      </c>
      <c r="H324" s="22">
        <v>6000</v>
      </c>
      <c r="I324" s="8" t="s">
        <v>1143</v>
      </c>
      <c r="J324" s="8" t="s">
        <v>897</v>
      </c>
      <c r="K324" s="10"/>
      <c r="L324" s="10"/>
      <c r="M324" s="10"/>
    </row>
    <row r="325" spans="1:13" s="4" customFormat="1" ht="72" x14ac:dyDescent="0.55000000000000004">
      <c r="A325" s="7" t="s">
        <v>665</v>
      </c>
      <c r="B325" s="7" t="s">
        <v>671</v>
      </c>
      <c r="C325" s="8">
        <v>1030102</v>
      </c>
      <c r="D325" s="8">
        <v>1030102001</v>
      </c>
      <c r="E325" s="8">
        <v>10573</v>
      </c>
      <c r="F325" s="8" t="s">
        <v>540</v>
      </c>
      <c r="G325" s="22">
        <v>9000</v>
      </c>
      <c r="H325" s="22">
        <v>9600</v>
      </c>
      <c r="I325" s="8" t="s">
        <v>1143</v>
      </c>
      <c r="J325" s="8" t="s">
        <v>897</v>
      </c>
      <c r="K325" s="10"/>
      <c r="L325" s="10"/>
      <c r="M325" s="10"/>
    </row>
    <row r="326" spans="1:13" s="10" customFormat="1" ht="72" x14ac:dyDescent="0.55000000000000004">
      <c r="A326" s="7" t="s">
        <v>665</v>
      </c>
      <c r="B326" s="7" t="s">
        <v>673</v>
      </c>
      <c r="C326" s="8">
        <v>1030207</v>
      </c>
      <c r="D326" s="8"/>
      <c r="E326" s="8">
        <v>10582</v>
      </c>
      <c r="F326" s="8" t="s">
        <v>558</v>
      </c>
      <c r="G326" s="22">
        <v>33244.199999999997</v>
      </c>
      <c r="H326" s="22">
        <v>34311.019999999997</v>
      </c>
      <c r="I326" s="8" t="s">
        <v>1143</v>
      </c>
      <c r="J326" s="8" t="s">
        <v>897</v>
      </c>
    </row>
    <row r="327" spans="1:13" s="4" customFormat="1" ht="72" x14ac:dyDescent="0.55000000000000004">
      <c r="A327" s="7" t="s">
        <v>665</v>
      </c>
      <c r="B327" s="7" t="s">
        <v>672</v>
      </c>
      <c r="C327" s="7">
        <v>1109999</v>
      </c>
      <c r="D327" s="7">
        <v>1109999999</v>
      </c>
      <c r="E327" s="8">
        <v>10593</v>
      </c>
      <c r="F327" s="8" t="s">
        <v>1145</v>
      </c>
      <c r="G327" s="22">
        <v>7150</v>
      </c>
      <c r="H327" s="22">
        <v>0</v>
      </c>
      <c r="I327" s="8" t="s">
        <v>1143</v>
      </c>
      <c r="J327" s="8" t="s">
        <v>897</v>
      </c>
      <c r="K327" s="10"/>
      <c r="L327" s="10"/>
      <c r="M327" s="10"/>
    </row>
    <row r="328" spans="1:13" s="4" customFormat="1" ht="72" x14ac:dyDescent="0.55000000000000004">
      <c r="A328" s="7" t="s">
        <v>665</v>
      </c>
      <c r="B328" s="7" t="s">
        <v>672</v>
      </c>
      <c r="C328" s="8">
        <v>1100301</v>
      </c>
      <c r="D328" s="8">
        <v>1100301001</v>
      </c>
      <c r="E328" s="8">
        <v>10594</v>
      </c>
      <c r="F328" s="8" t="s">
        <v>1144</v>
      </c>
      <c r="G328" s="22">
        <v>7425</v>
      </c>
      <c r="H328" s="22">
        <v>0</v>
      </c>
      <c r="I328" s="8" t="s">
        <v>1143</v>
      </c>
      <c r="J328" s="8" t="s">
        <v>897</v>
      </c>
      <c r="K328" s="10"/>
      <c r="L328" s="10"/>
      <c r="M328" s="10"/>
    </row>
    <row r="329" spans="1:13" s="4" customFormat="1" ht="72" x14ac:dyDescent="0.55000000000000004">
      <c r="A329" s="7" t="s">
        <v>665</v>
      </c>
      <c r="B329" s="7" t="s">
        <v>671</v>
      </c>
      <c r="C329" s="8">
        <v>1030213</v>
      </c>
      <c r="D329" s="8"/>
      <c r="E329" s="8">
        <v>10596</v>
      </c>
      <c r="F329" s="8" t="s">
        <v>567</v>
      </c>
      <c r="G329" s="22">
        <v>500</v>
      </c>
      <c r="H329" s="22">
        <v>500</v>
      </c>
      <c r="I329" s="8" t="s">
        <v>1143</v>
      </c>
      <c r="J329" s="8" t="s">
        <v>897</v>
      </c>
      <c r="K329" s="10"/>
      <c r="L329" s="10"/>
      <c r="M329" s="10"/>
    </row>
    <row r="330" spans="1:13" s="4" customFormat="1" ht="72" x14ac:dyDescent="0.55000000000000004">
      <c r="A330" s="7" t="s">
        <v>665</v>
      </c>
      <c r="B330" s="7" t="s">
        <v>672</v>
      </c>
      <c r="C330" s="8">
        <v>1030209</v>
      </c>
      <c r="D330" s="8"/>
      <c r="E330" s="8">
        <v>10602</v>
      </c>
      <c r="F330" s="8" t="s">
        <v>572</v>
      </c>
      <c r="G330" s="22">
        <v>328900</v>
      </c>
      <c r="H330" s="22">
        <v>328900</v>
      </c>
      <c r="I330" s="8" t="s">
        <v>1143</v>
      </c>
      <c r="J330" s="8" t="s">
        <v>897</v>
      </c>
      <c r="K330" s="10"/>
      <c r="L330" s="10"/>
      <c r="M330" s="10"/>
    </row>
    <row r="331" spans="1:13" s="4" customFormat="1" ht="72" x14ac:dyDescent="0.55000000000000004">
      <c r="A331" s="7" t="s">
        <v>665</v>
      </c>
      <c r="B331" s="7" t="s">
        <v>673</v>
      </c>
      <c r="C331" s="8">
        <v>1030207</v>
      </c>
      <c r="D331" s="8"/>
      <c r="E331" s="8">
        <v>10632</v>
      </c>
      <c r="F331" s="8" t="s">
        <v>833</v>
      </c>
      <c r="G331" s="22">
        <v>6819</v>
      </c>
      <c r="H331" s="22">
        <v>6819</v>
      </c>
      <c r="I331" s="8" t="s">
        <v>1143</v>
      </c>
      <c r="J331" s="8" t="s">
        <v>897</v>
      </c>
      <c r="K331" s="10"/>
      <c r="L331" s="10"/>
      <c r="M331" s="10"/>
    </row>
    <row r="332" spans="1:13" s="4" customFormat="1" ht="72" x14ac:dyDescent="0.55000000000000004">
      <c r="A332" s="7" t="s">
        <v>665</v>
      </c>
      <c r="B332" s="7" t="s">
        <v>672</v>
      </c>
      <c r="C332" s="8">
        <v>2020110</v>
      </c>
      <c r="D332" s="8"/>
      <c r="E332" s="8">
        <v>20001</v>
      </c>
      <c r="F332" s="8" t="s">
        <v>687</v>
      </c>
      <c r="G332" s="22"/>
      <c r="H332" s="22"/>
      <c r="I332" s="8" t="s">
        <v>1143</v>
      </c>
      <c r="J332" s="8" t="s">
        <v>897</v>
      </c>
      <c r="K332" s="10"/>
      <c r="L332" s="10"/>
      <c r="M332" s="10"/>
    </row>
    <row r="333" spans="1:13" s="4" customFormat="1" ht="72" x14ac:dyDescent="0.55000000000000004">
      <c r="A333" s="7" t="s">
        <v>665</v>
      </c>
      <c r="B333" s="7" t="s">
        <v>671</v>
      </c>
      <c r="C333" s="8">
        <v>2020103</v>
      </c>
      <c r="D333" s="8"/>
      <c r="E333" s="8">
        <v>20007</v>
      </c>
      <c r="F333" s="8" t="s">
        <v>585</v>
      </c>
      <c r="G333" s="22">
        <v>500</v>
      </c>
      <c r="H333" s="22">
        <v>0</v>
      </c>
      <c r="I333" s="8" t="s">
        <v>1143</v>
      </c>
      <c r="J333" s="8" t="s">
        <v>897</v>
      </c>
      <c r="K333" s="10"/>
      <c r="L333" s="10"/>
      <c r="M333" s="10"/>
    </row>
    <row r="334" spans="1:13" s="4" customFormat="1" ht="72" x14ac:dyDescent="0.55000000000000004">
      <c r="A334" s="7" t="s">
        <v>665</v>
      </c>
      <c r="B334" s="7" t="s">
        <v>671</v>
      </c>
      <c r="C334" s="8">
        <v>2020105</v>
      </c>
      <c r="D334" s="8"/>
      <c r="E334" s="8">
        <v>20008</v>
      </c>
      <c r="F334" s="8" t="s">
        <v>587</v>
      </c>
      <c r="G334" s="22">
        <v>5000</v>
      </c>
      <c r="H334" s="22">
        <v>5000</v>
      </c>
      <c r="I334" s="8" t="s">
        <v>1143</v>
      </c>
      <c r="J334" s="8" t="s">
        <v>897</v>
      </c>
      <c r="K334" s="10"/>
      <c r="L334" s="10"/>
      <c r="M334" s="10"/>
    </row>
    <row r="335" spans="1:13" s="4" customFormat="1" ht="72" x14ac:dyDescent="0.55000000000000004">
      <c r="A335" s="7" t="s">
        <v>665</v>
      </c>
      <c r="B335" s="7" t="s">
        <v>672</v>
      </c>
      <c r="C335" s="8">
        <v>2020104</v>
      </c>
      <c r="D335" s="8"/>
      <c r="E335" s="8">
        <v>20043</v>
      </c>
      <c r="F335" s="8" t="s">
        <v>618</v>
      </c>
      <c r="G335" s="22">
        <v>115200</v>
      </c>
      <c r="H335" s="22">
        <v>115200</v>
      </c>
      <c r="I335" s="8" t="s">
        <v>1143</v>
      </c>
      <c r="J335" s="8" t="s">
        <v>897</v>
      </c>
      <c r="K335" s="10"/>
      <c r="L335" s="10"/>
      <c r="M335" s="10"/>
    </row>
    <row r="336" spans="1:13" s="4" customFormat="1" ht="72" x14ac:dyDescent="0.55000000000000004">
      <c r="A336" s="7" t="s">
        <v>665</v>
      </c>
      <c r="B336" s="7" t="s">
        <v>672</v>
      </c>
      <c r="C336" s="8">
        <v>2020305</v>
      </c>
      <c r="D336" s="8"/>
      <c r="E336" s="8">
        <v>20044</v>
      </c>
      <c r="F336" s="8" t="s">
        <v>619</v>
      </c>
      <c r="G336" s="22">
        <v>65800</v>
      </c>
      <c r="H336" s="22">
        <v>65800</v>
      </c>
      <c r="I336" s="8" t="s">
        <v>1143</v>
      </c>
      <c r="J336" s="8" t="s">
        <v>897</v>
      </c>
      <c r="K336" s="10"/>
      <c r="L336" s="10"/>
      <c r="M336" s="10"/>
    </row>
    <row r="337" spans="1:13" s="4" customFormat="1" ht="72" x14ac:dyDescent="0.55000000000000004">
      <c r="A337" s="7" t="s">
        <v>872</v>
      </c>
      <c r="B337" s="7" t="s">
        <v>665</v>
      </c>
      <c r="C337" s="8">
        <v>7020402</v>
      </c>
      <c r="D337" s="8"/>
      <c r="E337" s="8">
        <v>70042</v>
      </c>
      <c r="F337" s="8" t="s">
        <v>685</v>
      </c>
      <c r="G337" s="22">
        <v>2000</v>
      </c>
      <c r="H337" s="22">
        <v>2000</v>
      </c>
      <c r="I337" s="8" t="s">
        <v>1143</v>
      </c>
      <c r="J337" s="8" t="s">
        <v>897</v>
      </c>
      <c r="K337" s="10"/>
      <c r="L337" s="10"/>
      <c r="M337" s="10"/>
    </row>
    <row r="338" spans="1:13" s="10" customFormat="1" ht="108" x14ac:dyDescent="0.55000000000000004">
      <c r="A338" s="7" t="s">
        <v>665</v>
      </c>
      <c r="B338" s="7" t="s">
        <v>665</v>
      </c>
      <c r="C338" s="8">
        <v>1030202</v>
      </c>
      <c r="D338" s="8">
        <v>1030202001</v>
      </c>
      <c r="E338" s="8">
        <v>10012</v>
      </c>
      <c r="F338" s="8" t="s">
        <v>16</v>
      </c>
      <c r="G338" s="22">
        <v>10000</v>
      </c>
      <c r="H338" s="22">
        <v>10000</v>
      </c>
      <c r="I338" s="8" t="s">
        <v>1140</v>
      </c>
      <c r="J338" s="8" t="s">
        <v>897</v>
      </c>
    </row>
    <row r="339" spans="1:13" s="10" customFormat="1" ht="111" customHeight="1" x14ac:dyDescent="0.55000000000000004">
      <c r="A339" s="7" t="s">
        <v>668</v>
      </c>
      <c r="B339" s="7" t="s">
        <v>670</v>
      </c>
      <c r="C339" s="8">
        <v>1030202</v>
      </c>
      <c r="D339" s="8">
        <v>1030202005</v>
      </c>
      <c r="E339" s="8">
        <v>10030</v>
      </c>
      <c r="F339" s="8" t="s">
        <v>701</v>
      </c>
      <c r="G339" s="22">
        <v>2500</v>
      </c>
      <c r="H339" s="22">
        <v>2500</v>
      </c>
      <c r="I339" s="8" t="s">
        <v>1140</v>
      </c>
      <c r="J339" s="8" t="s">
        <v>897</v>
      </c>
    </row>
    <row r="340" spans="1:13" s="10" customFormat="1" ht="108" x14ac:dyDescent="0.55000000000000004">
      <c r="A340" s="7" t="s">
        <v>665</v>
      </c>
      <c r="B340" s="7" t="s">
        <v>665</v>
      </c>
      <c r="C340" s="8">
        <v>1030202</v>
      </c>
      <c r="D340" s="8"/>
      <c r="E340" s="8">
        <v>10041</v>
      </c>
      <c r="F340" s="8" t="s">
        <v>31</v>
      </c>
      <c r="G340" s="22">
        <v>5000</v>
      </c>
      <c r="H340" s="22">
        <v>5000</v>
      </c>
      <c r="I340" s="8" t="s">
        <v>1140</v>
      </c>
      <c r="J340" s="8" t="s">
        <v>897</v>
      </c>
    </row>
    <row r="341" spans="1:13" s="10" customFormat="1" ht="108" x14ac:dyDescent="0.55000000000000004">
      <c r="A341" s="7" t="s">
        <v>665</v>
      </c>
      <c r="B341" s="7" t="s">
        <v>665</v>
      </c>
      <c r="C341" s="8">
        <v>1030211</v>
      </c>
      <c r="D341" s="8"/>
      <c r="E341" s="8">
        <v>10042</v>
      </c>
      <c r="F341" s="8" t="s">
        <v>33</v>
      </c>
      <c r="G341" s="22">
        <v>2700</v>
      </c>
      <c r="H341" s="22">
        <v>2700</v>
      </c>
      <c r="I341" s="8" t="s">
        <v>1140</v>
      </c>
      <c r="J341" s="8" t="s">
        <v>897</v>
      </c>
    </row>
    <row r="342" spans="1:13" s="10" customFormat="1" ht="108" x14ac:dyDescent="0.55000000000000004">
      <c r="A342" s="7" t="s">
        <v>668</v>
      </c>
      <c r="B342" s="7" t="s">
        <v>670</v>
      </c>
      <c r="C342" s="8">
        <v>1040102</v>
      </c>
      <c r="D342" s="8"/>
      <c r="E342" s="8">
        <v>10045</v>
      </c>
      <c r="F342" s="8" t="s">
        <v>35</v>
      </c>
      <c r="G342" s="22">
        <v>110000</v>
      </c>
      <c r="H342" s="22">
        <v>110000</v>
      </c>
      <c r="I342" s="8" t="s">
        <v>1140</v>
      </c>
      <c r="J342" s="8" t="s">
        <v>897</v>
      </c>
    </row>
    <row r="343" spans="1:13" s="10" customFormat="1" ht="108" x14ac:dyDescent="0.55000000000000004">
      <c r="A343" s="7" t="s">
        <v>668</v>
      </c>
      <c r="B343" s="7" t="s">
        <v>670</v>
      </c>
      <c r="C343" s="8">
        <v>1040401</v>
      </c>
      <c r="D343" s="8">
        <v>1040401001</v>
      </c>
      <c r="E343" s="8">
        <v>10046</v>
      </c>
      <c r="F343" s="8" t="s">
        <v>37</v>
      </c>
      <c r="G343" s="22">
        <v>150000</v>
      </c>
      <c r="H343" s="22">
        <v>150000</v>
      </c>
      <c r="I343" s="8" t="s">
        <v>1140</v>
      </c>
      <c r="J343" s="8" t="s">
        <v>897</v>
      </c>
    </row>
    <row r="344" spans="1:13" s="10" customFormat="1" ht="108" x14ac:dyDescent="0.55000000000000004">
      <c r="A344" s="7" t="s">
        <v>668</v>
      </c>
      <c r="B344" s="7" t="s">
        <v>670</v>
      </c>
      <c r="C344" s="8">
        <v>1030211</v>
      </c>
      <c r="D344" s="8">
        <v>1030211999</v>
      </c>
      <c r="E344" s="8">
        <v>10048</v>
      </c>
      <c r="F344" s="8" t="s">
        <v>39</v>
      </c>
      <c r="G344" s="22">
        <v>2000</v>
      </c>
      <c r="H344" s="22">
        <v>2000</v>
      </c>
      <c r="I344" s="8" t="s">
        <v>1140</v>
      </c>
      <c r="J344" s="8" t="s">
        <v>897</v>
      </c>
    </row>
    <row r="345" spans="1:13" s="10" customFormat="1" ht="108" x14ac:dyDescent="0.55000000000000004">
      <c r="A345" s="7" t="s">
        <v>668</v>
      </c>
      <c r="B345" s="7" t="s">
        <v>670</v>
      </c>
      <c r="C345" s="8">
        <v>1040101</v>
      </c>
      <c r="D345" s="8">
        <v>1040101002</v>
      </c>
      <c r="E345" s="8">
        <v>10051</v>
      </c>
      <c r="F345" s="8" t="s">
        <v>41</v>
      </c>
      <c r="G345" s="22">
        <v>25000</v>
      </c>
      <c r="H345" s="22">
        <v>25000</v>
      </c>
      <c r="I345" s="8" t="s">
        <v>1140</v>
      </c>
      <c r="J345" s="8" t="s">
        <v>897</v>
      </c>
    </row>
    <row r="346" spans="1:13" s="10" customFormat="1" ht="108" x14ac:dyDescent="0.55000000000000004">
      <c r="A346" s="7" t="s">
        <v>665</v>
      </c>
      <c r="B346" s="7" t="s">
        <v>665</v>
      </c>
      <c r="C346" s="8">
        <v>1030299</v>
      </c>
      <c r="D346" s="8">
        <v>1030299003</v>
      </c>
      <c r="E346" s="8">
        <v>10062</v>
      </c>
      <c r="F346" s="8" t="s">
        <v>57</v>
      </c>
      <c r="G346" s="22">
        <v>61000</v>
      </c>
      <c r="H346" s="22">
        <v>61000</v>
      </c>
      <c r="I346" s="8" t="s">
        <v>1140</v>
      </c>
      <c r="J346" s="8" t="s">
        <v>897</v>
      </c>
    </row>
    <row r="347" spans="1:13" s="10" customFormat="1" ht="108" x14ac:dyDescent="0.55000000000000004">
      <c r="A347" s="7" t="s">
        <v>665</v>
      </c>
      <c r="B347" s="7" t="s">
        <v>665</v>
      </c>
      <c r="C347" s="8">
        <v>1030102</v>
      </c>
      <c r="D347" s="8">
        <v>1030102009</v>
      </c>
      <c r="E347" s="8">
        <v>10083</v>
      </c>
      <c r="F347" s="8" t="s">
        <v>88</v>
      </c>
      <c r="G347" s="22">
        <v>13000</v>
      </c>
      <c r="H347" s="22">
        <v>13000</v>
      </c>
      <c r="I347" s="8" t="s">
        <v>1140</v>
      </c>
      <c r="J347" s="8" t="s">
        <v>897</v>
      </c>
    </row>
    <row r="348" spans="1:13" s="10" customFormat="1" ht="108" x14ac:dyDescent="0.55000000000000004">
      <c r="A348" s="7" t="s">
        <v>665</v>
      </c>
      <c r="B348" s="7" t="s">
        <v>665</v>
      </c>
      <c r="C348" s="8">
        <v>1030299</v>
      </c>
      <c r="D348" s="8">
        <v>1030299011</v>
      </c>
      <c r="E348" s="8">
        <v>10084</v>
      </c>
      <c r="F348" s="8" t="s">
        <v>89</v>
      </c>
      <c r="G348" s="22">
        <v>10000</v>
      </c>
      <c r="H348" s="22">
        <v>10000</v>
      </c>
      <c r="I348" s="8" t="s">
        <v>1140</v>
      </c>
      <c r="J348" s="8" t="s">
        <v>897</v>
      </c>
    </row>
    <row r="349" spans="1:13" s="10" customFormat="1" ht="108" x14ac:dyDescent="0.55000000000000004">
      <c r="A349" s="7" t="s">
        <v>665</v>
      </c>
      <c r="B349" s="7" t="s">
        <v>665</v>
      </c>
      <c r="C349" s="8">
        <v>1030102</v>
      </c>
      <c r="D349" s="8">
        <v>1030102009</v>
      </c>
      <c r="E349" s="8">
        <v>10098</v>
      </c>
      <c r="F349" s="8" t="s">
        <v>118</v>
      </c>
      <c r="G349" s="22">
        <v>19000</v>
      </c>
      <c r="H349" s="22">
        <v>19000</v>
      </c>
      <c r="I349" s="8" t="s">
        <v>1140</v>
      </c>
      <c r="J349" s="8" t="s">
        <v>897</v>
      </c>
    </row>
    <row r="350" spans="1:13" s="10" customFormat="1" ht="108" x14ac:dyDescent="0.55000000000000004">
      <c r="A350" s="7" t="s">
        <v>665</v>
      </c>
      <c r="B350" s="7" t="s">
        <v>665</v>
      </c>
      <c r="C350" s="8">
        <v>1030202</v>
      </c>
      <c r="D350" s="8">
        <v>1030202004</v>
      </c>
      <c r="E350" s="8">
        <v>10323</v>
      </c>
      <c r="F350" s="8" t="s">
        <v>395</v>
      </c>
      <c r="G350" s="22">
        <v>29000</v>
      </c>
      <c r="H350" s="22">
        <v>29000</v>
      </c>
      <c r="I350" s="8" t="s">
        <v>1140</v>
      </c>
      <c r="J350" s="8" t="s">
        <v>897</v>
      </c>
    </row>
    <row r="351" spans="1:13" s="10" customFormat="1" ht="108" x14ac:dyDescent="0.55000000000000004">
      <c r="A351" s="7" t="s">
        <v>668</v>
      </c>
      <c r="B351" s="7" t="s">
        <v>670</v>
      </c>
      <c r="C351" s="8">
        <v>1030202</v>
      </c>
      <c r="D351" s="8"/>
      <c r="E351" s="8">
        <v>10359</v>
      </c>
      <c r="F351" s="8" t="s">
        <v>1142</v>
      </c>
      <c r="G351" s="22">
        <v>26000</v>
      </c>
      <c r="H351" s="22">
        <v>26000</v>
      </c>
      <c r="I351" s="8" t="s">
        <v>1140</v>
      </c>
      <c r="J351" s="8" t="s">
        <v>897</v>
      </c>
    </row>
    <row r="352" spans="1:13" s="4" customFormat="1" ht="108" x14ac:dyDescent="0.55000000000000004">
      <c r="A352" s="7" t="s">
        <v>668</v>
      </c>
      <c r="B352" s="7" t="s">
        <v>670</v>
      </c>
      <c r="C352" s="8">
        <v>1030101</v>
      </c>
      <c r="D352" s="8"/>
      <c r="E352" s="8">
        <v>10375</v>
      </c>
      <c r="F352" s="8" t="s">
        <v>450</v>
      </c>
      <c r="G352" s="22">
        <v>2000</v>
      </c>
      <c r="H352" s="22">
        <v>2000</v>
      </c>
      <c r="I352" s="8" t="s">
        <v>1140</v>
      </c>
      <c r="J352" s="8" t="s">
        <v>897</v>
      </c>
      <c r="K352" s="10"/>
      <c r="L352" s="10"/>
      <c r="M352" s="10"/>
    </row>
    <row r="353" spans="1:13" s="4" customFormat="1" ht="108" x14ac:dyDescent="0.55000000000000004">
      <c r="A353" s="7" t="s">
        <v>665</v>
      </c>
      <c r="B353" s="7" t="s">
        <v>324</v>
      </c>
      <c r="C353" s="8">
        <v>1040104</v>
      </c>
      <c r="D353" s="8"/>
      <c r="E353" s="8">
        <v>10397</v>
      </c>
      <c r="F353" s="8" t="s">
        <v>463</v>
      </c>
      <c r="G353" s="22">
        <v>100</v>
      </c>
      <c r="H353" s="22">
        <v>100</v>
      </c>
      <c r="I353" s="8" t="s">
        <v>1140</v>
      </c>
      <c r="J353" s="8" t="s">
        <v>897</v>
      </c>
      <c r="K353" s="10"/>
      <c r="L353" s="10"/>
      <c r="M353" s="10"/>
    </row>
    <row r="354" spans="1:13" s="4" customFormat="1" ht="108" x14ac:dyDescent="0.55000000000000004">
      <c r="A354" s="7" t="s">
        <v>668</v>
      </c>
      <c r="B354" s="7" t="s">
        <v>670</v>
      </c>
      <c r="C354" s="8">
        <v>1040102</v>
      </c>
      <c r="D354" s="8"/>
      <c r="E354" s="8">
        <v>10522</v>
      </c>
      <c r="F354" s="8" t="s">
        <v>496</v>
      </c>
      <c r="G354" s="22">
        <v>95000</v>
      </c>
      <c r="H354" s="22">
        <v>95000</v>
      </c>
      <c r="I354" s="8" t="s">
        <v>1140</v>
      </c>
      <c r="J354" s="8" t="s">
        <v>897</v>
      </c>
      <c r="K354" s="10"/>
      <c r="L354" s="10"/>
      <c r="M354" s="10"/>
    </row>
    <row r="355" spans="1:13" s="4" customFormat="1" ht="108" x14ac:dyDescent="0.55000000000000004">
      <c r="A355" s="7" t="s">
        <v>668</v>
      </c>
      <c r="B355" s="7" t="s">
        <v>670</v>
      </c>
      <c r="C355" s="8">
        <v>1040401</v>
      </c>
      <c r="D355" s="8">
        <v>1040401001</v>
      </c>
      <c r="E355" s="8">
        <v>10523</v>
      </c>
      <c r="F355" s="8" t="s">
        <v>497</v>
      </c>
      <c r="G355" s="22">
        <v>83000</v>
      </c>
      <c r="H355" s="22">
        <v>83000</v>
      </c>
      <c r="I355" s="8" t="s">
        <v>1140</v>
      </c>
      <c r="J355" s="8" t="s">
        <v>897</v>
      </c>
      <c r="K355" s="10"/>
      <c r="L355" s="10"/>
      <c r="M355" s="10"/>
    </row>
    <row r="356" spans="1:13" s="4" customFormat="1" ht="108" x14ac:dyDescent="0.55000000000000004">
      <c r="A356" s="7" t="s">
        <v>668</v>
      </c>
      <c r="B356" s="7" t="s">
        <v>670</v>
      </c>
      <c r="C356" s="8">
        <v>1030299</v>
      </c>
      <c r="D356" s="8">
        <v>1030299999</v>
      </c>
      <c r="E356" s="8">
        <v>10524</v>
      </c>
      <c r="F356" s="8" t="s">
        <v>950</v>
      </c>
      <c r="G356" s="22">
        <v>39000</v>
      </c>
      <c r="H356" s="22">
        <v>39000</v>
      </c>
      <c r="I356" s="8" t="s">
        <v>1140</v>
      </c>
      <c r="J356" s="8" t="s">
        <v>897</v>
      </c>
      <c r="K356" s="10"/>
      <c r="L356" s="10"/>
      <c r="M356" s="10"/>
    </row>
    <row r="357" spans="1:13" s="4" customFormat="1" ht="108" x14ac:dyDescent="0.55000000000000004">
      <c r="A357" s="7" t="s">
        <v>668</v>
      </c>
      <c r="B357" s="7" t="s">
        <v>670</v>
      </c>
      <c r="C357" s="8">
        <v>1030211</v>
      </c>
      <c r="D357" s="8">
        <v>1030211999</v>
      </c>
      <c r="E357" s="8">
        <v>10526</v>
      </c>
      <c r="F357" s="8" t="s">
        <v>498</v>
      </c>
      <c r="G357" s="22">
        <v>2000</v>
      </c>
      <c r="H357" s="22">
        <v>2000</v>
      </c>
      <c r="I357" s="8" t="s">
        <v>1140</v>
      </c>
      <c r="J357" s="8" t="s">
        <v>897</v>
      </c>
      <c r="K357" s="10"/>
      <c r="L357" s="10"/>
      <c r="M357" s="10"/>
    </row>
    <row r="358" spans="1:13" s="10" customFormat="1" ht="108" x14ac:dyDescent="0.55000000000000004">
      <c r="A358" s="7" t="s">
        <v>668</v>
      </c>
      <c r="B358" s="7" t="s">
        <v>670</v>
      </c>
      <c r="C358" s="8">
        <v>1030101</v>
      </c>
      <c r="D358" s="8"/>
      <c r="E358" s="8">
        <v>10528</v>
      </c>
      <c r="F358" s="8" t="s">
        <v>500</v>
      </c>
      <c r="G358" s="22">
        <v>6000</v>
      </c>
      <c r="H358" s="22">
        <v>6000</v>
      </c>
      <c r="I358" s="8" t="s">
        <v>1140</v>
      </c>
      <c r="J358" s="8" t="s">
        <v>897</v>
      </c>
    </row>
    <row r="359" spans="1:13" s="10" customFormat="1" ht="108" x14ac:dyDescent="0.55000000000000004">
      <c r="A359" s="7" t="s">
        <v>665</v>
      </c>
      <c r="B359" s="7" t="s">
        <v>324</v>
      </c>
      <c r="C359" s="8">
        <v>1030102</v>
      </c>
      <c r="D359" s="8"/>
      <c r="E359" s="8">
        <v>10557</v>
      </c>
      <c r="F359" s="8" t="s">
        <v>519</v>
      </c>
      <c r="G359" s="22">
        <v>1000</v>
      </c>
      <c r="H359" s="22">
        <v>1000</v>
      </c>
      <c r="I359" s="8" t="s">
        <v>1140</v>
      </c>
      <c r="J359" s="8" t="s">
        <v>897</v>
      </c>
    </row>
    <row r="360" spans="1:13" s="10" customFormat="1" ht="108" x14ac:dyDescent="0.55000000000000004">
      <c r="A360" s="7" t="s">
        <v>665</v>
      </c>
      <c r="B360" s="7" t="s">
        <v>665</v>
      </c>
      <c r="C360" s="8">
        <v>1030202</v>
      </c>
      <c r="D360" s="8">
        <v>1030202004</v>
      </c>
      <c r="E360" s="8">
        <v>10579</v>
      </c>
      <c r="F360" s="8" t="s">
        <v>555</v>
      </c>
      <c r="G360" s="22">
        <v>35000</v>
      </c>
      <c r="H360" s="22">
        <v>35000</v>
      </c>
      <c r="I360" s="8" t="s">
        <v>1140</v>
      </c>
      <c r="J360" s="8" t="s">
        <v>897</v>
      </c>
    </row>
    <row r="361" spans="1:13" s="10" customFormat="1" ht="144" x14ac:dyDescent="0.55000000000000004">
      <c r="A361" s="7" t="s">
        <v>665</v>
      </c>
      <c r="B361" s="7" t="s">
        <v>671</v>
      </c>
      <c r="C361" s="8">
        <v>1030211</v>
      </c>
      <c r="D361" s="8"/>
      <c r="E361" s="8">
        <v>10633</v>
      </c>
      <c r="F361" s="8" t="s">
        <v>835</v>
      </c>
      <c r="G361" s="22">
        <v>5000</v>
      </c>
      <c r="H361" s="22">
        <v>0</v>
      </c>
      <c r="I361" s="8" t="s">
        <v>1141</v>
      </c>
      <c r="J361" s="8" t="s">
        <v>897</v>
      </c>
    </row>
    <row r="362" spans="1:13" s="10" customFormat="1" ht="108" x14ac:dyDescent="0.55000000000000004">
      <c r="A362" s="7" t="s">
        <v>665</v>
      </c>
      <c r="B362" s="7" t="s">
        <v>324</v>
      </c>
      <c r="C362" s="8">
        <v>1030202</v>
      </c>
      <c r="D362" s="8"/>
      <c r="E362" s="8">
        <v>10638</v>
      </c>
      <c r="F362" s="8" t="s">
        <v>843</v>
      </c>
      <c r="G362" s="22">
        <v>4000</v>
      </c>
      <c r="H362" s="22">
        <v>4000</v>
      </c>
      <c r="I362" s="8" t="s">
        <v>1140</v>
      </c>
      <c r="J362" s="8" t="s">
        <v>897</v>
      </c>
    </row>
    <row r="363" spans="1:13" s="10" customFormat="1" ht="108" x14ac:dyDescent="0.55000000000000004">
      <c r="A363" s="7" t="s">
        <v>665</v>
      </c>
      <c r="B363" s="7" t="s">
        <v>324</v>
      </c>
      <c r="C363" s="8">
        <v>2020105</v>
      </c>
      <c r="D363" s="8"/>
      <c r="E363" s="8">
        <v>20011</v>
      </c>
      <c r="F363" s="8" t="s">
        <v>589</v>
      </c>
      <c r="G363" s="22">
        <v>1000</v>
      </c>
      <c r="H363" s="22">
        <v>1000</v>
      </c>
      <c r="I363" s="8" t="s">
        <v>1140</v>
      </c>
      <c r="J363" s="8" t="s">
        <v>897</v>
      </c>
    </row>
    <row r="364" spans="1:13" s="10" customFormat="1" ht="108" x14ac:dyDescent="0.55000000000000004">
      <c r="A364" s="7" t="s">
        <v>665</v>
      </c>
      <c r="B364" s="7" t="s">
        <v>324</v>
      </c>
      <c r="C364" s="8">
        <v>2020105</v>
      </c>
      <c r="D364" s="8"/>
      <c r="E364" s="8">
        <v>20024</v>
      </c>
      <c r="F364" s="8" t="s">
        <v>603</v>
      </c>
      <c r="G364" s="22">
        <v>1000</v>
      </c>
      <c r="H364" s="22">
        <v>1000</v>
      </c>
      <c r="I364" s="8" t="s">
        <v>1140</v>
      </c>
      <c r="J364" s="8" t="s">
        <v>897</v>
      </c>
    </row>
    <row r="365" spans="1:13" s="10" customFormat="1" ht="108" x14ac:dyDescent="0.55000000000000004">
      <c r="A365" s="7" t="s">
        <v>665</v>
      </c>
      <c r="B365" s="7" t="s">
        <v>324</v>
      </c>
      <c r="C365" s="8">
        <v>2020105</v>
      </c>
      <c r="D365" s="8"/>
      <c r="E365" s="8">
        <v>20029</v>
      </c>
      <c r="F365" s="8" t="s">
        <v>607</v>
      </c>
      <c r="G365" s="22">
        <v>1000</v>
      </c>
      <c r="H365" s="22">
        <v>1000</v>
      </c>
      <c r="I365" s="8" t="s">
        <v>1140</v>
      </c>
      <c r="J365" s="8" t="s">
        <v>897</v>
      </c>
    </row>
    <row r="366" spans="1:13" s="10" customFormat="1" ht="108" x14ac:dyDescent="0.55000000000000004">
      <c r="A366" s="7" t="s">
        <v>665</v>
      </c>
      <c r="B366" s="7" t="s">
        <v>324</v>
      </c>
      <c r="C366" s="8">
        <v>2020103</v>
      </c>
      <c r="D366" s="8"/>
      <c r="E366" s="8">
        <v>20037</v>
      </c>
      <c r="F366" s="8" t="s">
        <v>611</v>
      </c>
      <c r="G366" s="22">
        <v>1000</v>
      </c>
      <c r="H366" s="22">
        <v>1000</v>
      </c>
      <c r="I366" s="8" t="s">
        <v>1140</v>
      </c>
      <c r="J366" s="8" t="s">
        <v>897</v>
      </c>
    </row>
    <row r="367" spans="1:13" s="10" customFormat="1" ht="108" x14ac:dyDescent="0.55000000000000004">
      <c r="A367" s="7" t="s">
        <v>872</v>
      </c>
      <c r="B367" s="7" t="s">
        <v>665</v>
      </c>
      <c r="C367" s="8">
        <v>7019903</v>
      </c>
      <c r="D367" s="8">
        <v>7019903001</v>
      </c>
      <c r="E367" s="8">
        <v>70032</v>
      </c>
      <c r="F367" s="8" t="s">
        <v>642</v>
      </c>
      <c r="G367" s="22">
        <v>1000</v>
      </c>
      <c r="H367" s="22">
        <v>1000</v>
      </c>
      <c r="I367" s="8" t="s">
        <v>1140</v>
      </c>
      <c r="J367" s="8" t="s">
        <v>897</v>
      </c>
    </row>
    <row r="368" spans="1:13" s="10" customFormat="1" x14ac:dyDescent="0.55000000000000004">
      <c r="A368" s="7" t="s">
        <v>665</v>
      </c>
      <c r="B368" s="7" t="s">
        <v>665</v>
      </c>
      <c r="C368" s="8">
        <v>1030201</v>
      </c>
      <c r="D368" s="8">
        <v>1030201002</v>
      </c>
      <c r="E368" s="8">
        <v>10188</v>
      </c>
      <c r="F368" s="8" t="s">
        <v>205</v>
      </c>
      <c r="G368" s="22">
        <v>15000</v>
      </c>
      <c r="H368" s="22">
        <v>15000</v>
      </c>
      <c r="I368" s="8" t="s">
        <v>1139</v>
      </c>
      <c r="J368" s="8" t="s">
        <v>897</v>
      </c>
    </row>
    <row r="369" spans="1:10" s="10" customFormat="1" x14ac:dyDescent="0.55000000000000004">
      <c r="A369" s="7" t="s">
        <v>665</v>
      </c>
      <c r="B369" s="7" t="s">
        <v>670</v>
      </c>
      <c r="C369" s="8">
        <v>1030213</v>
      </c>
      <c r="D369" s="8"/>
      <c r="E369" s="8">
        <v>10554</v>
      </c>
      <c r="F369" s="8" t="s">
        <v>515</v>
      </c>
      <c r="G369" s="22">
        <v>24590</v>
      </c>
      <c r="H369" s="22">
        <v>24590</v>
      </c>
      <c r="I369" s="8" t="s">
        <v>1139</v>
      </c>
      <c r="J369" s="8" t="s">
        <v>897</v>
      </c>
    </row>
    <row r="370" spans="1:10" s="10" customFormat="1" x14ac:dyDescent="0.55000000000000004">
      <c r="A370" s="7" t="s">
        <v>665</v>
      </c>
      <c r="B370" s="7" t="s">
        <v>665</v>
      </c>
      <c r="C370" s="8">
        <v>1030202</v>
      </c>
      <c r="D370" s="8">
        <v>1030202005</v>
      </c>
      <c r="E370" s="8">
        <v>10053</v>
      </c>
      <c r="F370" s="8" t="s">
        <v>45</v>
      </c>
      <c r="G370" s="22">
        <v>5000</v>
      </c>
      <c r="H370" s="22">
        <v>5000</v>
      </c>
      <c r="I370" s="8" t="s">
        <v>1138</v>
      </c>
      <c r="J370" s="8" t="s">
        <v>897</v>
      </c>
    </row>
    <row r="371" spans="1:10" s="10" customFormat="1" ht="72" x14ac:dyDescent="0.55000000000000004">
      <c r="A371" s="7" t="s">
        <v>665</v>
      </c>
      <c r="B371" s="7" t="s">
        <v>665</v>
      </c>
      <c r="C371" s="8">
        <v>1030102</v>
      </c>
      <c r="D371" s="8">
        <v>1030102999</v>
      </c>
      <c r="E371" s="8">
        <v>10054</v>
      </c>
      <c r="F371" s="8" t="s">
        <v>48</v>
      </c>
      <c r="G371" s="22">
        <v>500</v>
      </c>
      <c r="H371" s="22">
        <v>500</v>
      </c>
      <c r="I371" s="8" t="s">
        <v>1138</v>
      </c>
      <c r="J371" s="8" t="s">
        <v>897</v>
      </c>
    </row>
    <row r="372" spans="1:10" s="10" customFormat="1" ht="72" x14ac:dyDescent="0.55000000000000004">
      <c r="A372" s="7" t="s">
        <v>665</v>
      </c>
      <c r="B372" s="7" t="s">
        <v>665</v>
      </c>
      <c r="C372" s="8">
        <v>1030211</v>
      </c>
      <c r="D372" s="8">
        <v>1030211999</v>
      </c>
      <c r="E372" s="8">
        <v>10055</v>
      </c>
      <c r="F372" s="8" t="s">
        <v>50</v>
      </c>
      <c r="G372" s="22">
        <v>500</v>
      </c>
      <c r="H372" s="22">
        <v>500</v>
      </c>
      <c r="I372" s="8" t="s">
        <v>1138</v>
      </c>
      <c r="J372" s="8" t="s">
        <v>897</v>
      </c>
    </row>
    <row r="373" spans="1:10" s="10" customFormat="1" ht="72" x14ac:dyDescent="0.55000000000000004">
      <c r="A373" s="7" t="s">
        <v>665</v>
      </c>
      <c r="B373" s="7" t="s">
        <v>665</v>
      </c>
      <c r="C373" s="8">
        <v>1030102</v>
      </c>
      <c r="D373" s="8">
        <v>1030102009</v>
      </c>
      <c r="E373" s="8">
        <v>10085</v>
      </c>
      <c r="F373" s="8" t="s">
        <v>90</v>
      </c>
      <c r="G373" s="22">
        <v>2500</v>
      </c>
      <c r="H373" s="22">
        <v>2500</v>
      </c>
      <c r="I373" s="8" t="s">
        <v>1138</v>
      </c>
      <c r="J373" s="8" t="s">
        <v>897</v>
      </c>
    </row>
    <row r="374" spans="1:10" s="10" customFormat="1" ht="72" x14ac:dyDescent="0.55000000000000004">
      <c r="A374" s="7" t="s">
        <v>665</v>
      </c>
      <c r="B374" s="7" t="s">
        <v>665</v>
      </c>
      <c r="C374" s="8">
        <v>1030299</v>
      </c>
      <c r="D374" s="8">
        <v>1030299011</v>
      </c>
      <c r="E374" s="8">
        <v>10086</v>
      </c>
      <c r="F374" s="8" t="s">
        <v>93</v>
      </c>
      <c r="G374" s="22">
        <v>12500</v>
      </c>
      <c r="H374" s="22">
        <v>12500</v>
      </c>
      <c r="I374" s="8" t="s">
        <v>1138</v>
      </c>
      <c r="J374" s="8" t="s">
        <v>897</v>
      </c>
    </row>
  </sheetData>
  <autoFilter ref="A1:J374" xr:uid="{00000000-0009-0000-0000-000001000000}"/>
  <printOptions horizontalCentered="1"/>
  <pageMargins left="0.35433070866141736" right="0.35433070866141736" top="0.78740157480314965" bottom="0.59055118110236227" header="0.51181102362204722" footer="0.51181102362204722"/>
  <pageSetup paperSize="8" scale="21" firstPageNumber="0" fitToWidth="11" fitToHeight="11" orientation="landscape" verticalDpi="300" r:id="rId1"/>
  <headerFooter alignWithMargins="0">
    <oddHeader>&amp;L&amp;20Capitoli di Bilancio annualità 2021 e 2022&amp;R&amp;24Allegato O - SPESA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5EBE-E0DB-4B02-B34E-AA9EC5FF1160}">
  <dimension ref="A1:Q253"/>
  <sheetViews>
    <sheetView view="pageBreakPreview" topLeftCell="A8" zoomScale="20" zoomScaleNormal="82" zoomScaleSheetLayoutView="20" workbookViewId="0">
      <pane ySplit="2745" topLeftCell="A95" activePane="bottomLeft"/>
      <selection activeCell="AI111" sqref="AI111"/>
      <selection pane="bottomLeft" activeCell="AI111" sqref="AI111"/>
    </sheetView>
  </sheetViews>
  <sheetFormatPr defaultColWidth="9.140625" defaultRowHeight="61.5" x14ac:dyDescent="0.9"/>
  <cols>
    <col min="1" max="1" width="37.140625" style="53" customWidth="1"/>
    <col min="2" max="2" width="75.28515625" style="53" customWidth="1"/>
    <col min="3" max="3" width="120" style="56" customWidth="1"/>
    <col min="4" max="4" width="17.140625" style="55" customWidth="1"/>
    <col min="5" max="5" width="72.85546875" style="53" customWidth="1"/>
    <col min="6" max="6" width="68.85546875" style="54" customWidth="1"/>
    <col min="7" max="7" width="76" style="54" customWidth="1"/>
    <col min="8" max="8" width="75" style="53" customWidth="1"/>
    <col min="9" max="16384" width="9.140625" style="53"/>
  </cols>
  <sheetData>
    <row r="1" spans="1:17" ht="67.150000000000006" customHeight="1" x14ac:dyDescent="1.05">
      <c r="A1" s="567"/>
      <c r="B1" s="567"/>
      <c r="C1" s="567"/>
      <c r="D1" s="567"/>
      <c r="E1" s="192" t="s">
        <v>675</v>
      </c>
      <c r="F1" s="191"/>
      <c r="G1" s="191"/>
      <c r="H1" s="190" t="s">
        <v>1277</v>
      </c>
    </row>
    <row r="2" spans="1:17" ht="192" customHeight="1" x14ac:dyDescent="0.9">
      <c r="A2" s="583" t="s">
        <v>1276</v>
      </c>
      <c r="B2" s="583"/>
      <c r="C2" s="583"/>
      <c r="D2" s="583"/>
      <c r="E2" s="583"/>
      <c r="F2" s="583"/>
      <c r="G2" s="583"/>
      <c r="H2" s="583"/>
    </row>
    <row r="3" spans="1:17" ht="62.25" thickBot="1" x14ac:dyDescent="0.95">
      <c r="A3" s="122"/>
      <c r="B3" s="122"/>
      <c r="C3" s="116" t="s">
        <v>675</v>
      </c>
      <c r="D3" s="115"/>
      <c r="E3" s="115"/>
      <c r="F3" s="189" t="s">
        <v>675</v>
      </c>
      <c r="G3" s="189"/>
      <c r="H3" s="115"/>
    </row>
    <row r="4" spans="1:17" ht="29.25" customHeight="1" thickTop="1" x14ac:dyDescent="0.9">
      <c r="A4" s="568" t="s">
        <v>1275</v>
      </c>
      <c r="B4" s="568"/>
      <c r="C4" s="571" t="s">
        <v>1274</v>
      </c>
      <c r="D4" s="188"/>
      <c r="E4" s="574" t="s">
        <v>1273</v>
      </c>
      <c r="F4" s="577" t="s">
        <v>1272</v>
      </c>
      <c r="G4" s="578"/>
      <c r="H4" s="574" t="s">
        <v>1271</v>
      </c>
    </row>
    <row r="5" spans="1:17" ht="15" customHeight="1" x14ac:dyDescent="0.9">
      <c r="A5" s="569"/>
      <c r="B5" s="569"/>
      <c r="C5" s="572"/>
      <c r="D5" s="187"/>
      <c r="E5" s="575"/>
      <c r="F5" s="579"/>
      <c r="G5" s="580"/>
      <c r="H5" s="575"/>
    </row>
    <row r="6" spans="1:17" ht="15" customHeight="1" x14ac:dyDescent="0.9">
      <c r="A6" s="569"/>
      <c r="B6" s="569"/>
      <c r="C6" s="572"/>
      <c r="D6" s="187"/>
      <c r="E6" s="575"/>
      <c r="F6" s="579"/>
      <c r="G6" s="580"/>
      <c r="H6" s="575"/>
    </row>
    <row r="7" spans="1:17" ht="206.25" customHeight="1" thickBot="1" x14ac:dyDescent="0.95">
      <c r="A7" s="570"/>
      <c r="B7" s="570"/>
      <c r="C7" s="573"/>
      <c r="D7" s="186"/>
      <c r="E7" s="576"/>
      <c r="F7" s="581"/>
      <c r="G7" s="582"/>
      <c r="H7" s="576"/>
      <c r="Q7" s="53" t="s">
        <v>675</v>
      </c>
    </row>
    <row r="8" spans="1:17" ht="130.9" customHeight="1" thickTop="1" thickBot="1" x14ac:dyDescent="0.95">
      <c r="A8" s="75"/>
      <c r="B8" s="75"/>
      <c r="C8" s="185"/>
      <c r="D8" s="168"/>
      <c r="E8" s="183"/>
      <c r="F8" s="184" t="s">
        <v>1270</v>
      </c>
      <c r="G8" s="151" t="s">
        <v>1269</v>
      </c>
      <c r="H8" s="183"/>
    </row>
    <row r="9" spans="1:17" ht="62.25" thickTop="1" x14ac:dyDescent="0.9">
      <c r="A9" s="182"/>
      <c r="B9" s="86"/>
      <c r="C9" s="181"/>
      <c r="D9" s="180"/>
      <c r="E9" s="179"/>
      <c r="F9" s="178"/>
      <c r="G9" s="178"/>
      <c r="H9" s="177"/>
    </row>
    <row r="10" spans="1:17" ht="184.5" x14ac:dyDescent="0.9">
      <c r="A10" s="130"/>
      <c r="B10" s="75"/>
      <c r="C10" s="167" t="s">
        <v>1268</v>
      </c>
      <c r="D10" s="173" t="s">
        <v>1169</v>
      </c>
      <c r="E10" s="174">
        <v>806.38</v>
      </c>
      <c r="F10" s="176">
        <f>119941.05+4200</f>
        <v>124141.05</v>
      </c>
      <c r="G10" s="176">
        <v>0</v>
      </c>
      <c r="H10" s="175">
        <f>E10+F10-G10</f>
        <v>124947.43000000001</v>
      </c>
    </row>
    <row r="11" spans="1:17" x14ac:dyDescent="0.9">
      <c r="A11" s="130"/>
      <c r="B11" s="75"/>
      <c r="C11" s="167"/>
      <c r="D11" s="168"/>
      <c r="E11" s="166">
        <v>0</v>
      </c>
      <c r="F11" s="164"/>
      <c r="G11" s="164"/>
      <c r="H11" s="163">
        <f>E11+F11-G11</f>
        <v>0</v>
      </c>
    </row>
    <row r="12" spans="1:17" ht="184.5" x14ac:dyDescent="0.9">
      <c r="A12" s="130"/>
      <c r="B12" s="75"/>
      <c r="C12" s="167" t="s">
        <v>1267</v>
      </c>
      <c r="D12" s="173" t="s">
        <v>1169</v>
      </c>
      <c r="E12" s="174">
        <v>186300</v>
      </c>
      <c r="F12" s="164">
        <v>2464.4</v>
      </c>
      <c r="G12" s="164">
        <v>0</v>
      </c>
      <c r="H12" s="163">
        <f>E12+F12-G12</f>
        <v>188764.4</v>
      </c>
    </row>
    <row r="13" spans="1:17" x14ac:dyDescent="0.9">
      <c r="A13" s="130"/>
      <c r="B13" s="75"/>
      <c r="C13" s="167"/>
      <c r="D13" s="168"/>
      <c r="E13" s="166"/>
      <c r="F13" s="164"/>
      <c r="G13" s="164"/>
      <c r="H13" s="163" t="s">
        <v>675</v>
      </c>
    </row>
    <row r="14" spans="1:17" ht="123" x14ac:dyDescent="0.9">
      <c r="A14" s="130"/>
      <c r="B14" s="75"/>
      <c r="C14" s="167" t="s">
        <v>1266</v>
      </c>
      <c r="D14" s="173" t="s">
        <v>1169</v>
      </c>
      <c r="E14" s="172">
        <v>3542918.47</v>
      </c>
      <c r="F14" s="164">
        <f>F16+F17+F18+F19</f>
        <v>0</v>
      </c>
      <c r="G14" s="164">
        <f>G16+G17+G18+G19</f>
        <v>0</v>
      </c>
      <c r="H14" s="172">
        <f>E14+F14-G14</f>
        <v>3542918.47</v>
      </c>
    </row>
    <row r="15" spans="1:17" ht="9.75" customHeight="1" x14ac:dyDescent="0.9">
      <c r="A15" s="130"/>
      <c r="B15" s="75"/>
      <c r="C15" s="167"/>
      <c r="D15" s="115"/>
      <c r="E15" s="119"/>
      <c r="F15" s="164"/>
      <c r="G15" s="164">
        <v>0</v>
      </c>
      <c r="H15" s="163"/>
    </row>
    <row r="16" spans="1:17" ht="123" x14ac:dyDescent="0.9">
      <c r="A16" s="130"/>
      <c r="B16" s="75"/>
      <c r="C16" s="169" t="s">
        <v>1265</v>
      </c>
      <c r="D16" s="115" t="s">
        <v>1169</v>
      </c>
      <c r="E16" s="119">
        <v>3197932.41</v>
      </c>
      <c r="F16" s="171">
        <v>0</v>
      </c>
      <c r="G16" s="165">
        <v>0</v>
      </c>
      <c r="H16" s="170">
        <f>E16+F16-G16</f>
        <v>3197932.41</v>
      </c>
    </row>
    <row r="17" spans="1:8" x14ac:dyDescent="0.9">
      <c r="A17" s="130"/>
      <c r="B17" s="75"/>
      <c r="C17" s="169" t="s">
        <v>1264</v>
      </c>
      <c r="D17" s="115" t="s">
        <v>1169</v>
      </c>
      <c r="E17" s="119">
        <v>344986.06</v>
      </c>
      <c r="F17" s="171">
        <v>0</v>
      </c>
      <c r="G17" s="164">
        <v>0</v>
      </c>
      <c r="H17" s="170">
        <f>E17+F17-G17</f>
        <v>344986.06</v>
      </c>
    </row>
    <row r="18" spans="1:8" ht="123" x14ac:dyDescent="0.9">
      <c r="A18" s="130"/>
      <c r="B18" s="75"/>
      <c r="C18" s="169" t="s">
        <v>1263</v>
      </c>
      <c r="D18" s="115" t="s">
        <v>1169</v>
      </c>
      <c r="E18" s="119">
        <v>0</v>
      </c>
      <c r="F18" s="171">
        <v>0</v>
      </c>
      <c r="G18" s="164">
        <v>0</v>
      </c>
      <c r="H18" s="170">
        <f>E18+F18-G18</f>
        <v>0</v>
      </c>
    </row>
    <row r="19" spans="1:8" x14ac:dyDescent="0.9">
      <c r="A19" s="130"/>
      <c r="B19" s="75"/>
      <c r="C19" s="169" t="s">
        <v>1262</v>
      </c>
      <c r="D19" s="115" t="s">
        <v>1169</v>
      </c>
      <c r="E19" s="119">
        <v>0</v>
      </c>
      <c r="F19" s="165">
        <v>0</v>
      </c>
      <c r="G19" s="164"/>
      <c r="H19" s="163">
        <f>E19+F19-G19</f>
        <v>0</v>
      </c>
    </row>
    <row r="20" spans="1:8" x14ac:dyDescent="0.9">
      <c r="A20" s="130"/>
      <c r="B20" s="75"/>
      <c r="C20" s="167"/>
      <c r="D20" s="168"/>
      <c r="E20" s="166" t="s">
        <v>675</v>
      </c>
      <c r="F20" s="164"/>
      <c r="G20" s="164"/>
      <c r="H20" s="163" t="s">
        <v>675</v>
      </c>
    </row>
    <row r="21" spans="1:8" x14ac:dyDescent="0.9">
      <c r="A21" s="130"/>
      <c r="B21" s="75"/>
      <c r="C21" s="167" t="s">
        <v>1261</v>
      </c>
      <c r="D21" s="115" t="s">
        <v>1168</v>
      </c>
      <c r="E21" s="166">
        <v>6000000</v>
      </c>
      <c r="F21" s="165">
        <v>0</v>
      </c>
      <c r="G21" s="164">
        <v>0</v>
      </c>
      <c r="H21" s="163">
        <f>E21+F21-G21</f>
        <v>6000000</v>
      </c>
    </row>
    <row r="22" spans="1:8" ht="62.25" thickBot="1" x14ac:dyDescent="0.95">
      <c r="A22" s="162"/>
      <c r="B22" s="69"/>
      <c r="C22" s="161"/>
      <c r="D22" s="160"/>
      <c r="E22" s="75"/>
      <c r="F22" s="159"/>
      <c r="G22" s="159"/>
      <c r="H22" s="158"/>
    </row>
    <row r="23" spans="1:8" ht="35.25" customHeight="1" thickTop="1" thickBot="1" x14ac:dyDescent="0.95">
      <c r="A23" s="157"/>
      <c r="B23" s="154"/>
      <c r="C23" s="156"/>
      <c r="D23" s="155"/>
      <c r="E23" s="154"/>
      <c r="F23" s="153"/>
      <c r="G23" s="153"/>
      <c r="H23" s="152"/>
    </row>
    <row r="24" spans="1:8" ht="175.15" hidden="1" customHeight="1" thickTop="1" thickBot="1" x14ac:dyDescent="0.95">
      <c r="A24" s="563" t="s">
        <v>1260</v>
      </c>
      <c r="B24" s="564"/>
      <c r="C24" s="587" t="s">
        <v>1246</v>
      </c>
      <c r="D24" s="587"/>
      <c r="E24" s="151"/>
      <c r="F24" s="151" t="s">
        <v>675</v>
      </c>
      <c r="G24" s="151" t="s">
        <v>675</v>
      </c>
      <c r="H24" s="150"/>
    </row>
    <row r="25" spans="1:8" ht="62.25" hidden="1" thickTop="1" x14ac:dyDescent="0.9">
      <c r="A25" s="106"/>
      <c r="B25" s="75"/>
      <c r="C25" s="120"/>
      <c r="D25" s="80"/>
      <c r="E25" s="80"/>
      <c r="F25" s="82"/>
      <c r="G25" s="82"/>
      <c r="H25" s="144"/>
    </row>
    <row r="26" spans="1:8" ht="129.6" hidden="1" customHeight="1" x14ac:dyDescent="0.9">
      <c r="A26" s="121" t="s">
        <v>1259</v>
      </c>
      <c r="B26" s="75"/>
      <c r="C26" s="120" t="s">
        <v>1258</v>
      </c>
      <c r="D26" s="115" t="s">
        <v>1170</v>
      </c>
      <c r="E26" s="119">
        <v>0</v>
      </c>
      <c r="F26" s="72"/>
      <c r="G26" s="72"/>
      <c r="H26" s="117">
        <f>E26+F26-G26</f>
        <v>0</v>
      </c>
    </row>
    <row r="27" spans="1:8" ht="62.25" hidden="1" thickTop="1" x14ac:dyDescent="0.9">
      <c r="A27" s="121"/>
      <c r="B27" s="75"/>
      <c r="C27" s="116"/>
      <c r="D27" s="115" t="s">
        <v>1169</v>
      </c>
      <c r="E27" s="119">
        <v>0</v>
      </c>
      <c r="F27" s="72"/>
      <c r="G27" s="72"/>
      <c r="H27" s="117">
        <f>E27+F27-G27</f>
        <v>0</v>
      </c>
    </row>
    <row r="28" spans="1:8" ht="62.25" hidden="1" thickTop="1" x14ac:dyDescent="0.9">
      <c r="A28" s="121"/>
      <c r="B28" s="75"/>
      <c r="C28" s="116"/>
      <c r="D28" s="115" t="s">
        <v>1168</v>
      </c>
      <c r="E28" s="119">
        <v>0</v>
      </c>
      <c r="F28" s="72"/>
      <c r="G28" s="72"/>
      <c r="H28" s="117">
        <f>E28+F28-G28</f>
        <v>0</v>
      </c>
    </row>
    <row r="29" spans="1:8" ht="62.25" hidden="1" thickTop="1" x14ac:dyDescent="0.9">
      <c r="A29" s="106"/>
      <c r="B29" s="75"/>
      <c r="C29" s="116"/>
      <c r="D29" s="115"/>
      <c r="E29" s="115"/>
      <c r="F29" s="72"/>
      <c r="G29" s="72"/>
      <c r="H29" s="147"/>
    </row>
    <row r="30" spans="1:8" ht="246.75" hidden="1" thickTop="1" x14ac:dyDescent="0.9">
      <c r="A30" s="121" t="s">
        <v>1257</v>
      </c>
      <c r="B30" s="75"/>
      <c r="C30" s="120" t="s">
        <v>1256</v>
      </c>
      <c r="D30" s="115" t="s">
        <v>1170</v>
      </c>
      <c r="E30" s="119">
        <v>0</v>
      </c>
      <c r="F30" s="72"/>
      <c r="G30" s="72"/>
      <c r="H30" s="117">
        <f>E30+F30-G30</f>
        <v>0</v>
      </c>
    </row>
    <row r="31" spans="1:8" ht="62.25" hidden="1" thickTop="1" x14ac:dyDescent="0.9">
      <c r="A31" s="121"/>
      <c r="B31" s="75"/>
      <c r="C31" s="116"/>
      <c r="D31" s="115" t="s">
        <v>1169</v>
      </c>
      <c r="E31" s="119">
        <v>0</v>
      </c>
      <c r="F31" s="72"/>
      <c r="G31" s="72"/>
      <c r="H31" s="117">
        <f>E31+F31-G31</f>
        <v>0</v>
      </c>
    </row>
    <row r="32" spans="1:8" ht="62.25" hidden="1" thickTop="1" x14ac:dyDescent="0.9">
      <c r="A32" s="121"/>
      <c r="B32" s="75"/>
      <c r="C32" s="116"/>
      <c r="D32" s="115" t="s">
        <v>1168</v>
      </c>
      <c r="E32" s="119">
        <v>0</v>
      </c>
      <c r="F32" s="72"/>
      <c r="G32" s="72"/>
      <c r="H32" s="117">
        <f>E32+F32-G32</f>
        <v>0</v>
      </c>
    </row>
    <row r="33" spans="1:8" ht="62.25" hidden="1" thickTop="1" x14ac:dyDescent="0.9">
      <c r="A33" s="106"/>
      <c r="B33" s="75"/>
      <c r="C33" s="116"/>
      <c r="D33" s="115"/>
      <c r="E33" s="115"/>
      <c r="F33" s="72"/>
      <c r="G33" s="72"/>
      <c r="H33" s="147"/>
    </row>
    <row r="34" spans="1:8" ht="246.75" hidden="1" thickTop="1" x14ac:dyDescent="0.9">
      <c r="A34" s="121" t="s">
        <v>1255</v>
      </c>
      <c r="B34" s="75"/>
      <c r="C34" s="120" t="s">
        <v>1254</v>
      </c>
      <c r="D34" s="115" t="s">
        <v>1170</v>
      </c>
      <c r="E34" s="119">
        <v>0</v>
      </c>
      <c r="F34" s="72"/>
      <c r="G34" s="72"/>
      <c r="H34" s="117">
        <f>E34+F34-G34</f>
        <v>0</v>
      </c>
    </row>
    <row r="35" spans="1:8" ht="62.25" hidden="1" thickTop="1" x14ac:dyDescent="0.9">
      <c r="A35" s="121"/>
      <c r="B35" s="75"/>
      <c r="C35" s="120"/>
      <c r="D35" s="115" t="s">
        <v>1169</v>
      </c>
      <c r="E35" s="119">
        <v>0</v>
      </c>
      <c r="F35" s="72"/>
      <c r="G35" s="72"/>
      <c r="H35" s="117">
        <f>E35+F35-G35</f>
        <v>0</v>
      </c>
    </row>
    <row r="36" spans="1:8" ht="62.25" hidden="1" thickTop="1" x14ac:dyDescent="0.9">
      <c r="A36" s="121"/>
      <c r="B36" s="75"/>
      <c r="C36" s="116"/>
      <c r="D36" s="115" t="s">
        <v>1168</v>
      </c>
      <c r="E36" s="119">
        <v>0</v>
      </c>
      <c r="F36" s="72"/>
      <c r="G36" s="72"/>
      <c r="H36" s="117">
        <f>E36+F36-G36</f>
        <v>0</v>
      </c>
    </row>
    <row r="37" spans="1:8" ht="62.25" hidden="1" thickTop="1" x14ac:dyDescent="0.9">
      <c r="A37" s="121"/>
      <c r="B37" s="75"/>
      <c r="C37" s="116"/>
      <c r="D37" s="115"/>
      <c r="E37" s="115"/>
      <c r="F37" s="72"/>
      <c r="G37" s="72"/>
      <c r="H37" s="147"/>
    </row>
    <row r="38" spans="1:8" ht="115.15" hidden="1" customHeight="1" x14ac:dyDescent="0.9">
      <c r="A38" s="121" t="s">
        <v>1253</v>
      </c>
      <c r="B38" s="75"/>
      <c r="C38" s="120" t="s">
        <v>1252</v>
      </c>
      <c r="D38" s="115" t="s">
        <v>1170</v>
      </c>
      <c r="E38" s="119">
        <v>0</v>
      </c>
      <c r="F38" s="72"/>
      <c r="G38" s="72"/>
      <c r="H38" s="117">
        <f>E38+F38-G38</f>
        <v>0</v>
      </c>
    </row>
    <row r="39" spans="1:8" ht="62.25" hidden="1" thickTop="1" x14ac:dyDescent="0.9">
      <c r="A39" s="121"/>
      <c r="B39" s="75"/>
      <c r="C39" s="116"/>
      <c r="D39" s="115" t="s">
        <v>1169</v>
      </c>
      <c r="E39" s="119">
        <v>0</v>
      </c>
      <c r="F39" s="72"/>
      <c r="G39" s="72"/>
      <c r="H39" s="117">
        <f>E39+F39-G39</f>
        <v>0</v>
      </c>
    </row>
    <row r="40" spans="1:8" ht="62.25" hidden="1" thickTop="1" x14ac:dyDescent="0.9">
      <c r="A40" s="121"/>
      <c r="B40" s="75"/>
      <c r="C40" s="116"/>
      <c r="D40" s="115" t="s">
        <v>1168</v>
      </c>
      <c r="E40" s="119">
        <v>0</v>
      </c>
      <c r="F40" s="72"/>
      <c r="G40" s="72"/>
      <c r="H40" s="117">
        <f>E40+F40-G40</f>
        <v>0</v>
      </c>
    </row>
    <row r="41" spans="1:8" ht="62.25" hidden="1" thickTop="1" x14ac:dyDescent="0.9">
      <c r="A41" s="106"/>
      <c r="B41" s="75"/>
      <c r="C41" s="116"/>
      <c r="D41" s="115"/>
      <c r="E41" s="115"/>
      <c r="F41" s="72"/>
      <c r="G41" s="72"/>
      <c r="H41" s="147"/>
    </row>
    <row r="42" spans="1:8" ht="185.25" hidden="1" thickTop="1" x14ac:dyDescent="0.9">
      <c r="A42" s="121" t="s">
        <v>1251</v>
      </c>
      <c r="B42" s="75"/>
      <c r="C42" s="120" t="s">
        <v>1250</v>
      </c>
      <c r="D42" s="115" t="s">
        <v>1170</v>
      </c>
      <c r="E42" s="119">
        <v>0</v>
      </c>
      <c r="F42" s="72"/>
      <c r="G42" s="72"/>
      <c r="H42" s="117">
        <f>E42+F42-G42</f>
        <v>0</v>
      </c>
    </row>
    <row r="43" spans="1:8" ht="62.25" hidden="1" thickTop="1" x14ac:dyDescent="0.9">
      <c r="A43" s="121"/>
      <c r="B43" s="75"/>
      <c r="C43" s="120"/>
      <c r="D43" s="115" t="s">
        <v>1169</v>
      </c>
      <c r="E43" s="119">
        <v>0</v>
      </c>
      <c r="F43" s="72"/>
      <c r="G43" s="72"/>
      <c r="H43" s="117">
        <f>E43+F43-G43</f>
        <v>0</v>
      </c>
    </row>
    <row r="44" spans="1:8" ht="62.25" hidden="1" thickTop="1" x14ac:dyDescent="0.9">
      <c r="A44" s="121"/>
      <c r="B44" s="75"/>
      <c r="C44" s="116"/>
      <c r="D44" s="115" t="s">
        <v>1168</v>
      </c>
      <c r="E44" s="119">
        <v>0</v>
      </c>
      <c r="F44" s="72"/>
      <c r="G44" s="72"/>
      <c r="H44" s="117">
        <f>E44+F44-G44</f>
        <v>0</v>
      </c>
    </row>
    <row r="45" spans="1:8" ht="62.25" hidden="1" thickTop="1" x14ac:dyDescent="0.9">
      <c r="A45" s="121"/>
      <c r="B45" s="75"/>
      <c r="C45" s="116"/>
      <c r="D45" s="115"/>
      <c r="E45" s="115"/>
      <c r="F45" s="72"/>
      <c r="G45" s="72"/>
      <c r="H45" s="147"/>
    </row>
    <row r="46" spans="1:8" ht="246.75" hidden="1" thickTop="1" x14ac:dyDescent="0.9">
      <c r="A46" s="121" t="s">
        <v>1249</v>
      </c>
      <c r="B46" s="75"/>
      <c r="C46" s="120" t="s">
        <v>1248</v>
      </c>
      <c r="D46" s="115" t="s">
        <v>1170</v>
      </c>
      <c r="E46" s="119">
        <v>0</v>
      </c>
      <c r="F46" s="72"/>
      <c r="G46" s="72"/>
      <c r="H46" s="117">
        <f>E46+F46-G46</f>
        <v>0</v>
      </c>
    </row>
    <row r="47" spans="1:8" ht="62.25" hidden="1" thickTop="1" x14ac:dyDescent="0.9">
      <c r="A47" s="121"/>
      <c r="B47" s="75"/>
      <c r="C47" s="116"/>
      <c r="D47" s="115" t="s">
        <v>1169</v>
      </c>
      <c r="E47" s="119">
        <v>0</v>
      </c>
      <c r="F47" s="72"/>
      <c r="G47" s="72"/>
      <c r="H47" s="117">
        <f>E47+F47-G47</f>
        <v>0</v>
      </c>
    </row>
    <row r="48" spans="1:8" ht="62.25" hidden="1" thickTop="1" x14ac:dyDescent="0.9">
      <c r="A48" s="121"/>
      <c r="B48" s="75"/>
      <c r="C48" s="116"/>
      <c r="D48" s="115" t="s">
        <v>1168</v>
      </c>
      <c r="E48" s="119">
        <v>0</v>
      </c>
      <c r="F48" s="72"/>
      <c r="G48" s="72"/>
      <c r="H48" s="117">
        <f>E48+F48-G48</f>
        <v>0</v>
      </c>
    </row>
    <row r="49" spans="1:8" ht="62.25" hidden="1" thickTop="1" x14ac:dyDescent="0.9">
      <c r="A49" s="149"/>
      <c r="B49" s="111"/>
      <c r="C49" s="110"/>
      <c r="D49" s="109"/>
      <c r="E49" s="109"/>
      <c r="F49" s="102"/>
      <c r="G49" s="102"/>
      <c r="H49" s="148"/>
    </row>
    <row r="50" spans="1:8" s="77" customFormat="1" ht="192" hidden="1" customHeight="1" thickTop="1" x14ac:dyDescent="0.9">
      <c r="A50" s="588" t="s">
        <v>1247</v>
      </c>
      <c r="B50" s="589"/>
      <c r="C50" s="91" t="s">
        <v>1246</v>
      </c>
      <c r="D50" s="80" t="s">
        <v>1170</v>
      </c>
      <c r="E50" s="79">
        <f t="shared" ref="E50:H52" si="0">E46+E42+E38+E34+E30+E26</f>
        <v>0</v>
      </c>
      <c r="F50" s="78">
        <f t="shared" si="0"/>
        <v>0</v>
      </c>
      <c r="G50" s="78">
        <f t="shared" si="0"/>
        <v>0</v>
      </c>
      <c r="H50" s="78">
        <f t="shared" si="0"/>
        <v>0</v>
      </c>
    </row>
    <row r="51" spans="1:8" s="77" customFormat="1" ht="62.25" hidden="1" thickTop="1" x14ac:dyDescent="0.9">
      <c r="A51" s="106"/>
      <c r="B51" s="80"/>
      <c r="C51" s="91"/>
      <c r="D51" s="80" t="s">
        <v>1169</v>
      </c>
      <c r="E51" s="79">
        <f t="shared" si="0"/>
        <v>0</v>
      </c>
      <c r="F51" s="78">
        <f t="shared" si="0"/>
        <v>0</v>
      </c>
      <c r="G51" s="78">
        <f t="shared" si="0"/>
        <v>0</v>
      </c>
      <c r="H51" s="78">
        <f t="shared" si="0"/>
        <v>0</v>
      </c>
    </row>
    <row r="52" spans="1:8" s="77" customFormat="1" ht="62.25" hidden="1" thickTop="1" x14ac:dyDescent="0.9">
      <c r="A52" s="106"/>
      <c r="B52" s="80"/>
      <c r="C52" s="91"/>
      <c r="D52" s="80" t="s">
        <v>1168</v>
      </c>
      <c r="E52" s="79">
        <f t="shared" si="0"/>
        <v>0</v>
      </c>
      <c r="F52" s="78">
        <f t="shared" si="0"/>
        <v>0</v>
      </c>
      <c r="G52" s="78">
        <f t="shared" si="0"/>
        <v>0</v>
      </c>
      <c r="H52" s="78">
        <f t="shared" si="0"/>
        <v>0</v>
      </c>
    </row>
    <row r="53" spans="1:8" ht="62.25" hidden="1" thickTop="1" x14ac:dyDescent="0.9">
      <c r="A53" s="584"/>
      <c r="B53" s="585"/>
      <c r="C53" s="129"/>
      <c r="D53" s="111"/>
      <c r="E53" s="103"/>
      <c r="F53" s="102"/>
      <c r="G53" s="102"/>
      <c r="H53" s="101"/>
    </row>
    <row r="54" spans="1:8" ht="62.25" hidden="1" thickTop="1" x14ac:dyDescent="0.9">
      <c r="A54" s="121"/>
      <c r="B54" s="75"/>
      <c r="C54" s="116"/>
      <c r="D54" s="115"/>
      <c r="E54" s="115"/>
      <c r="F54" s="72"/>
      <c r="G54" s="72"/>
      <c r="H54" s="147"/>
    </row>
    <row r="55" spans="1:8" ht="62.25" hidden="1" thickTop="1" x14ac:dyDescent="0.9">
      <c r="A55" s="121"/>
      <c r="B55" s="75"/>
      <c r="C55" s="116"/>
      <c r="D55" s="115"/>
      <c r="E55" s="115"/>
      <c r="F55" s="72"/>
      <c r="G55" s="72"/>
      <c r="H55" s="147"/>
    </row>
    <row r="56" spans="1:8" ht="63" thickTop="1" thickBot="1" x14ac:dyDescent="0.95">
      <c r="A56" s="127"/>
      <c r="B56" s="69"/>
      <c r="C56" s="142"/>
      <c r="D56" s="141"/>
      <c r="E56" s="141"/>
      <c r="F56" s="66"/>
      <c r="G56" s="66"/>
      <c r="H56" s="146"/>
    </row>
    <row r="57" spans="1:8" ht="103.15" customHeight="1" thickTop="1" thickBot="1" x14ac:dyDescent="0.95">
      <c r="A57" s="590" t="s">
        <v>1245</v>
      </c>
      <c r="B57" s="591"/>
      <c r="C57" s="89" t="s">
        <v>1233</v>
      </c>
      <c r="D57" s="88"/>
      <c r="E57" s="125"/>
      <c r="F57" s="66"/>
      <c r="G57" s="66"/>
      <c r="H57" s="145"/>
    </row>
    <row r="58" spans="1:8" ht="62.25" thickTop="1" x14ac:dyDescent="0.9">
      <c r="A58" s="106"/>
      <c r="B58" s="75"/>
      <c r="C58" s="120"/>
      <c r="D58" s="80"/>
      <c r="E58" s="80"/>
      <c r="F58" s="72"/>
      <c r="G58" s="72"/>
      <c r="H58" s="144"/>
    </row>
    <row r="59" spans="1:8" ht="186.75" customHeight="1" x14ac:dyDescent="0.9">
      <c r="A59" s="121" t="s">
        <v>1244</v>
      </c>
      <c r="B59" s="75"/>
      <c r="C59" s="120" t="s">
        <v>1243</v>
      </c>
      <c r="D59" s="115" t="s">
        <v>1170</v>
      </c>
      <c r="E59" s="119">
        <v>8415.8799999999992</v>
      </c>
      <c r="F59" s="72"/>
      <c r="G59" s="72"/>
      <c r="H59" s="117">
        <v>4537.8900000000003</v>
      </c>
    </row>
    <row r="60" spans="1:8" x14ac:dyDescent="0.9">
      <c r="A60" s="121"/>
      <c r="B60" s="75"/>
      <c r="C60" s="116"/>
      <c r="D60" s="115" t="s">
        <v>1169</v>
      </c>
      <c r="E60" s="119">
        <v>24452677.75</v>
      </c>
      <c r="F60" s="118">
        <v>0</v>
      </c>
      <c r="G60" s="72">
        <v>0</v>
      </c>
      <c r="H60" s="117">
        <f>E60+F60-G60</f>
        <v>24452677.75</v>
      </c>
    </row>
    <row r="61" spans="1:8" x14ac:dyDescent="0.9">
      <c r="A61" s="121"/>
      <c r="B61" s="75"/>
      <c r="C61" s="116"/>
      <c r="D61" s="115" t="s">
        <v>1168</v>
      </c>
      <c r="E61" s="119">
        <v>24461093.629999999</v>
      </c>
      <c r="F61" s="118">
        <v>0</v>
      </c>
      <c r="G61" s="118">
        <v>3877.99</v>
      </c>
      <c r="H61" s="117">
        <f>E61+F61-G61</f>
        <v>24457215.640000001</v>
      </c>
    </row>
    <row r="62" spans="1:8" x14ac:dyDescent="0.9">
      <c r="A62" s="106"/>
      <c r="B62" s="75"/>
      <c r="C62" s="116"/>
      <c r="D62" s="115"/>
      <c r="E62" s="114"/>
      <c r="F62" s="72"/>
      <c r="G62" s="72"/>
      <c r="H62" s="113"/>
    </row>
    <row r="63" spans="1:8" ht="184.5" hidden="1" x14ac:dyDescent="0.9">
      <c r="A63" s="121" t="s">
        <v>1242</v>
      </c>
      <c r="B63" s="75"/>
      <c r="C63" s="120" t="s">
        <v>1241</v>
      </c>
      <c r="D63" s="115" t="s">
        <v>1170</v>
      </c>
      <c r="E63" s="119">
        <v>0</v>
      </c>
      <c r="F63" s="72"/>
      <c r="G63" s="118"/>
      <c r="H63" s="117">
        <f>E63+F63-G63</f>
        <v>0</v>
      </c>
    </row>
    <row r="64" spans="1:8" hidden="1" x14ac:dyDescent="0.9">
      <c r="A64" s="121"/>
      <c r="B64" s="75"/>
      <c r="C64" s="116"/>
      <c r="D64" s="115" t="s">
        <v>1169</v>
      </c>
      <c r="E64" s="119">
        <v>0</v>
      </c>
      <c r="F64" s="72"/>
      <c r="G64" s="72"/>
      <c r="H64" s="117">
        <f>E64+F64-G64</f>
        <v>0</v>
      </c>
    </row>
    <row r="65" spans="1:8" hidden="1" x14ac:dyDescent="0.9">
      <c r="A65" s="121"/>
      <c r="B65" s="75"/>
      <c r="C65" s="116"/>
      <c r="D65" s="115" t="s">
        <v>1168</v>
      </c>
      <c r="E65" s="119">
        <f>SUM(E63:E64)</f>
        <v>0</v>
      </c>
      <c r="F65" s="72"/>
      <c r="G65" s="72"/>
      <c r="H65" s="117">
        <f>E65+F65-G65</f>
        <v>0</v>
      </c>
    </row>
    <row r="66" spans="1:8" hidden="1" x14ac:dyDescent="0.9">
      <c r="A66" s="106"/>
      <c r="B66" s="75"/>
      <c r="C66" s="116"/>
      <c r="D66" s="115"/>
      <c r="E66" s="114"/>
      <c r="F66" s="72"/>
      <c r="G66" s="72"/>
      <c r="H66" s="113"/>
    </row>
    <row r="67" spans="1:8" ht="184.5" hidden="1" x14ac:dyDescent="0.9">
      <c r="A67" s="121" t="s">
        <v>1240</v>
      </c>
      <c r="B67" s="75"/>
      <c r="C67" s="120" t="s">
        <v>1239</v>
      </c>
      <c r="D67" s="115" t="s">
        <v>1170</v>
      </c>
      <c r="E67" s="119">
        <v>0</v>
      </c>
      <c r="F67" s="72"/>
      <c r="G67" s="72"/>
      <c r="H67" s="117">
        <f>E67+F67-G67</f>
        <v>0</v>
      </c>
    </row>
    <row r="68" spans="1:8" hidden="1" x14ac:dyDescent="0.9">
      <c r="A68" s="121"/>
      <c r="B68" s="75"/>
      <c r="C68" s="116"/>
      <c r="D68" s="115" t="s">
        <v>1169</v>
      </c>
      <c r="E68" s="119">
        <v>0</v>
      </c>
      <c r="F68" s="72"/>
      <c r="G68" s="72"/>
      <c r="H68" s="117">
        <f>E68+F68-G68</f>
        <v>0</v>
      </c>
    </row>
    <row r="69" spans="1:8" hidden="1" x14ac:dyDescent="0.9">
      <c r="A69" s="121"/>
      <c r="B69" s="75"/>
      <c r="C69" s="116"/>
      <c r="D69" s="115" t="s">
        <v>1168</v>
      </c>
      <c r="E69" s="119">
        <f>SUM(E67:E68)</f>
        <v>0</v>
      </c>
      <c r="F69" s="72"/>
      <c r="G69" s="72"/>
      <c r="H69" s="117">
        <f>E69+F69-G69</f>
        <v>0</v>
      </c>
    </row>
    <row r="70" spans="1:8" x14ac:dyDescent="0.9">
      <c r="A70" s="106"/>
      <c r="B70" s="75"/>
      <c r="C70" s="116"/>
      <c r="D70" s="115"/>
      <c r="E70" s="114"/>
      <c r="F70" s="72"/>
      <c r="G70" s="72"/>
      <c r="H70" s="113"/>
    </row>
    <row r="71" spans="1:8" ht="203.45" customHeight="1" x14ac:dyDescent="0.9">
      <c r="A71" s="121" t="s">
        <v>1238</v>
      </c>
      <c r="B71" s="75"/>
      <c r="C71" s="120" t="s">
        <v>1237</v>
      </c>
      <c r="D71" s="115" t="s">
        <v>1170</v>
      </c>
      <c r="E71" s="119">
        <v>0</v>
      </c>
      <c r="F71" s="72"/>
      <c r="G71" s="72"/>
      <c r="H71" s="117">
        <f>E71+F71-G71</f>
        <v>0</v>
      </c>
    </row>
    <row r="72" spans="1:8" x14ac:dyDescent="0.9">
      <c r="A72" s="121"/>
      <c r="B72" s="75"/>
      <c r="C72" s="116"/>
      <c r="D72" s="115" t="s">
        <v>1169</v>
      </c>
      <c r="E72" s="119">
        <v>5500</v>
      </c>
      <c r="F72" s="72">
        <v>0</v>
      </c>
      <c r="G72" s="72"/>
      <c r="H72" s="117">
        <f>E72+F72-G72</f>
        <v>5500</v>
      </c>
    </row>
    <row r="73" spans="1:8" x14ac:dyDescent="0.9">
      <c r="A73" s="121"/>
      <c r="B73" s="75"/>
      <c r="C73" s="116"/>
      <c r="D73" s="115" t="s">
        <v>1168</v>
      </c>
      <c r="E73" s="119">
        <v>5500</v>
      </c>
      <c r="F73" s="72">
        <v>0</v>
      </c>
      <c r="G73" s="72"/>
      <c r="H73" s="117">
        <f>E73+F73-G73</f>
        <v>5500</v>
      </c>
    </row>
    <row r="74" spans="1:8" x14ac:dyDescent="0.9">
      <c r="A74" s="106"/>
      <c r="B74" s="75"/>
      <c r="C74" s="116"/>
      <c r="D74" s="115"/>
      <c r="E74" s="114"/>
      <c r="F74" s="72"/>
      <c r="G74" s="72"/>
      <c r="H74" s="113"/>
    </row>
    <row r="75" spans="1:8" ht="246" hidden="1" x14ac:dyDescent="0.9">
      <c r="A75" s="121" t="s">
        <v>1236</v>
      </c>
      <c r="B75" s="75"/>
      <c r="C75" s="120" t="s">
        <v>1235</v>
      </c>
      <c r="D75" s="115" t="s">
        <v>1170</v>
      </c>
      <c r="E75" s="119">
        <v>0</v>
      </c>
      <c r="F75" s="72"/>
      <c r="G75" s="72"/>
      <c r="H75" s="117">
        <f>E75+F75-G75</f>
        <v>0</v>
      </c>
    </row>
    <row r="76" spans="1:8" hidden="1" x14ac:dyDescent="0.9">
      <c r="A76" s="121"/>
      <c r="B76" s="75"/>
      <c r="C76" s="116"/>
      <c r="D76" s="115" t="s">
        <v>1169</v>
      </c>
      <c r="E76" s="119">
        <v>0</v>
      </c>
      <c r="F76" s="72"/>
      <c r="G76" s="72"/>
      <c r="H76" s="117">
        <f>E76+F76-G76</f>
        <v>0</v>
      </c>
    </row>
    <row r="77" spans="1:8" hidden="1" x14ac:dyDescent="0.9">
      <c r="A77" s="121"/>
      <c r="B77" s="75"/>
      <c r="C77" s="116"/>
      <c r="D77" s="115" t="s">
        <v>1168</v>
      </c>
      <c r="E77" s="119">
        <f>SUM(E75:E76)</f>
        <v>0</v>
      </c>
      <c r="F77" s="72"/>
      <c r="G77" s="72"/>
      <c r="H77" s="117">
        <f>E77+F77-G77</f>
        <v>0</v>
      </c>
    </row>
    <row r="78" spans="1:8" hidden="1" x14ac:dyDescent="0.9">
      <c r="A78" s="112"/>
      <c r="B78" s="111"/>
      <c r="C78" s="110"/>
      <c r="D78" s="109"/>
      <c r="E78" s="108"/>
      <c r="F78" s="102"/>
      <c r="G78" s="102"/>
      <c r="H78" s="107"/>
    </row>
    <row r="79" spans="1:8" x14ac:dyDescent="0.9">
      <c r="A79" s="106"/>
      <c r="B79" s="75"/>
      <c r="C79" s="91"/>
      <c r="D79" s="90"/>
      <c r="E79" s="73"/>
      <c r="F79" s="72"/>
      <c r="G79" s="72"/>
      <c r="H79" s="71"/>
    </row>
    <row r="80" spans="1:8" s="77" customFormat="1" x14ac:dyDescent="0.9">
      <c r="A80" s="565" t="s">
        <v>1234</v>
      </c>
      <c r="B80" s="566"/>
      <c r="C80" s="91" t="s">
        <v>1233</v>
      </c>
      <c r="D80" s="80" t="s">
        <v>1170</v>
      </c>
      <c r="E80" s="79">
        <f>E75+E71+E67+E63+E59</f>
        <v>8415.8799999999992</v>
      </c>
      <c r="F80" s="78">
        <f>F75+F71+F67+F63+F59</f>
        <v>0</v>
      </c>
      <c r="G80" s="78">
        <f>G75+G71+G67+G63+G59</f>
        <v>0</v>
      </c>
      <c r="H80" s="78">
        <f>H75+H71+H67+H63+H59</f>
        <v>4537.8900000000003</v>
      </c>
    </row>
    <row r="81" spans="1:8" s="77" customFormat="1" x14ac:dyDescent="0.9">
      <c r="A81" s="130"/>
      <c r="B81" s="75"/>
      <c r="C81" s="91"/>
      <c r="D81" s="80" t="s">
        <v>1169</v>
      </c>
      <c r="E81" s="79">
        <f t="shared" ref="E81:G82" si="1">E76+E72+E68+E64+E60</f>
        <v>24458177.75</v>
      </c>
      <c r="F81" s="78">
        <f t="shared" si="1"/>
        <v>0</v>
      </c>
      <c r="G81" s="78">
        <f t="shared" si="1"/>
        <v>0</v>
      </c>
      <c r="H81" s="78">
        <f>E81+F81-G81</f>
        <v>24458177.75</v>
      </c>
    </row>
    <row r="82" spans="1:8" s="77" customFormat="1" x14ac:dyDescent="0.9">
      <c r="A82" s="130"/>
      <c r="B82" s="75"/>
      <c r="C82" s="91"/>
      <c r="D82" s="80" t="s">
        <v>1168</v>
      </c>
      <c r="E82" s="79">
        <f t="shared" si="1"/>
        <v>24466593.629999999</v>
      </c>
      <c r="F82" s="78">
        <f t="shared" si="1"/>
        <v>0</v>
      </c>
      <c r="G82" s="78">
        <f t="shared" si="1"/>
        <v>3877.99</v>
      </c>
      <c r="H82" s="78">
        <f>E82+F82-G82</f>
        <v>24462715.640000001</v>
      </c>
    </row>
    <row r="83" spans="1:8" ht="62.25" thickBot="1" x14ac:dyDescent="0.95">
      <c r="A83" s="584"/>
      <c r="B83" s="585"/>
      <c r="C83" s="129"/>
      <c r="D83" s="128"/>
      <c r="E83" s="103"/>
      <c r="F83" s="102"/>
      <c r="G83" s="102"/>
      <c r="H83" s="101"/>
    </row>
    <row r="84" spans="1:8" ht="63" thickTop="1" thickBot="1" x14ac:dyDescent="0.95">
      <c r="A84" s="563" t="s">
        <v>1232</v>
      </c>
      <c r="B84" s="564"/>
      <c r="C84" s="138" t="s">
        <v>1220</v>
      </c>
      <c r="D84" s="137"/>
      <c r="E84" s="136"/>
      <c r="F84" s="135"/>
      <c r="G84" s="135"/>
      <c r="H84" s="134"/>
    </row>
    <row r="85" spans="1:8" ht="62.25" thickTop="1" x14ac:dyDescent="0.9">
      <c r="A85" s="106"/>
      <c r="B85" s="75"/>
      <c r="C85" s="120"/>
      <c r="D85" s="80"/>
      <c r="E85" s="73"/>
      <c r="F85" s="72"/>
      <c r="G85" s="72"/>
      <c r="H85" s="71"/>
    </row>
    <row r="86" spans="1:8" ht="192.75" customHeight="1" x14ac:dyDescent="0.9">
      <c r="A86" s="121" t="s">
        <v>1231</v>
      </c>
      <c r="B86" s="75"/>
      <c r="C86" s="120" t="s">
        <v>1230</v>
      </c>
      <c r="D86" s="115" t="s">
        <v>1170</v>
      </c>
      <c r="E86" s="119">
        <v>32810.42</v>
      </c>
      <c r="F86" s="72"/>
      <c r="G86" s="72"/>
      <c r="H86" s="117">
        <v>32810.42</v>
      </c>
    </row>
    <row r="87" spans="1:8" x14ac:dyDescent="0.9">
      <c r="A87" s="106"/>
      <c r="B87" s="75"/>
      <c r="C87" s="116"/>
      <c r="D87" s="115" t="s">
        <v>1169</v>
      </c>
      <c r="E87" s="119">
        <v>1000</v>
      </c>
      <c r="F87" s="118">
        <v>0</v>
      </c>
      <c r="G87" s="72"/>
      <c r="H87" s="117">
        <f>E87+F87-G87</f>
        <v>1000</v>
      </c>
    </row>
    <row r="88" spans="1:8" x14ac:dyDescent="0.9">
      <c r="A88" s="106"/>
      <c r="B88" s="75"/>
      <c r="C88" s="116"/>
      <c r="D88" s="115" t="s">
        <v>1168</v>
      </c>
      <c r="E88" s="119">
        <v>33810.42</v>
      </c>
      <c r="F88" s="118">
        <v>0</v>
      </c>
      <c r="G88" s="72"/>
      <c r="H88" s="117">
        <f>E88+F88-G88</f>
        <v>33810.42</v>
      </c>
    </row>
    <row r="89" spans="1:8" x14ac:dyDescent="0.9">
      <c r="A89" s="106"/>
      <c r="B89" s="75"/>
      <c r="C89" s="116"/>
      <c r="D89" s="115"/>
      <c r="E89" s="114"/>
      <c r="F89" s="72"/>
      <c r="G89" s="72"/>
      <c r="H89" s="113"/>
    </row>
    <row r="90" spans="1:8" ht="227.25" hidden="1" customHeight="1" x14ac:dyDescent="0.9">
      <c r="A90" s="121" t="s">
        <v>1229</v>
      </c>
      <c r="B90" s="75"/>
      <c r="C90" s="120" t="s">
        <v>1228</v>
      </c>
      <c r="D90" s="115" t="s">
        <v>1170</v>
      </c>
      <c r="E90" s="119"/>
      <c r="F90" s="72"/>
      <c r="G90" s="72"/>
      <c r="H90" s="117">
        <f>E90+F90-G90</f>
        <v>0</v>
      </c>
    </row>
    <row r="91" spans="1:8" hidden="1" x14ac:dyDescent="0.9">
      <c r="A91" s="106"/>
      <c r="B91" s="75"/>
      <c r="C91" s="116"/>
      <c r="D91" s="115" t="s">
        <v>1169</v>
      </c>
      <c r="E91" s="119">
        <v>0</v>
      </c>
      <c r="F91" s="72"/>
      <c r="G91" s="72"/>
      <c r="H91" s="117">
        <f>E91+F91-G91</f>
        <v>0</v>
      </c>
    </row>
    <row r="92" spans="1:8" hidden="1" x14ac:dyDescent="0.9">
      <c r="A92" s="106"/>
      <c r="B92" s="75"/>
      <c r="C92" s="116"/>
      <c r="D92" s="115" t="s">
        <v>1168</v>
      </c>
      <c r="E92" s="119">
        <v>0</v>
      </c>
      <c r="F92" s="72"/>
      <c r="G92" s="72"/>
      <c r="H92" s="117">
        <f>E92+F92-G92</f>
        <v>0</v>
      </c>
    </row>
    <row r="93" spans="1:8" x14ac:dyDescent="0.9">
      <c r="A93" s="106"/>
      <c r="B93" s="75"/>
      <c r="C93" s="116"/>
      <c r="D93" s="115"/>
      <c r="E93" s="114"/>
      <c r="F93" s="72"/>
      <c r="G93" s="72"/>
      <c r="H93" s="113"/>
    </row>
    <row r="94" spans="1:8" ht="123" x14ac:dyDescent="0.9">
      <c r="A94" s="121" t="s">
        <v>1227</v>
      </c>
      <c r="B94" s="75"/>
      <c r="C94" s="120" t="s">
        <v>1226</v>
      </c>
      <c r="D94" s="115" t="s">
        <v>1170</v>
      </c>
      <c r="E94" s="119">
        <v>86.04</v>
      </c>
      <c r="F94" s="72"/>
      <c r="G94" s="72"/>
      <c r="H94" s="117">
        <v>86.04</v>
      </c>
    </row>
    <row r="95" spans="1:8" x14ac:dyDescent="0.9">
      <c r="A95" s="106"/>
      <c r="B95" s="75"/>
      <c r="C95" s="116"/>
      <c r="D95" s="115" t="s">
        <v>1169</v>
      </c>
      <c r="E95" s="143">
        <v>500</v>
      </c>
      <c r="F95" s="118">
        <v>0</v>
      </c>
      <c r="G95" s="72"/>
      <c r="H95" s="117">
        <f>E95+F95-G95</f>
        <v>500</v>
      </c>
    </row>
    <row r="96" spans="1:8" x14ac:dyDescent="0.9">
      <c r="A96" s="106"/>
      <c r="B96" s="75"/>
      <c r="C96" s="116"/>
      <c r="D96" s="115" t="s">
        <v>1168</v>
      </c>
      <c r="E96" s="143">
        <v>586.04</v>
      </c>
      <c r="F96" s="118">
        <v>0</v>
      </c>
      <c r="G96" s="72"/>
      <c r="H96" s="117">
        <f>E96+F96-G96</f>
        <v>586.04</v>
      </c>
    </row>
    <row r="97" spans="1:8" x14ac:dyDescent="0.9">
      <c r="A97" s="106"/>
      <c r="B97" s="75"/>
      <c r="C97" s="116"/>
      <c r="D97" s="115"/>
      <c r="E97" s="114"/>
      <c r="F97" s="118"/>
      <c r="G97" s="72"/>
      <c r="H97" s="113"/>
    </row>
    <row r="98" spans="1:8" ht="109.5" hidden="1" customHeight="1" x14ac:dyDescent="0.9">
      <c r="A98" s="121" t="s">
        <v>1225</v>
      </c>
      <c r="B98" s="75"/>
      <c r="C98" s="120" t="s">
        <v>1224</v>
      </c>
      <c r="D98" s="115" t="s">
        <v>1170</v>
      </c>
      <c r="E98" s="119">
        <v>0</v>
      </c>
      <c r="F98" s="118"/>
      <c r="G98" s="72"/>
      <c r="H98" s="117">
        <f>E98+F98-G98</f>
        <v>0</v>
      </c>
    </row>
    <row r="99" spans="1:8" hidden="1" x14ac:dyDescent="0.9">
      <c r="A99" s="106"/>
      <c r="B99" s="75"/>
      <c r="C99" s="116"/>
      <c r="D99" s="115" t="s">
        <v>1169</v>
      </c>
      <c r="E99" s="119">
        <v>0</v>
      </c>
      <c r="F99" s="118"/>
      <c r="G99" s="72"/>
      <c r="H99" s="117">
        <f>E99+F99-G99</f>
        <v>0</v>
      </c>
    </row>
    <row r="100" spans="1:8" hidden="1" x14ac:dyDescent="0.9">
      <c r="A100" s="106"/>
      <c r="B100" s="75"/>
      <c r="C100" s="116"/>
      <c r="D100" s="115" t="s">
        <v>1168</v>
      </c>
      <c r="E100" s="119">
        <f>SUM(E98:E99)</f>
        <v>0</v>
      </c>
      <c r="F100" s="118"/>
      <c r="G100" s="72"/>
      <c r="H100" s="117">
        <f>E100+F100-G100</f>
        <v>0</v>
      </c>
    </row>
    <row r="101" spans="1:8" hidden="1" x14ac:dyDescent="0.9">
      <c r="A101" s="106"/>
      <c r="B101" s="75"/>
      <c r="C101" s="116"/>
      <c r="D101" s="115"/>
      <c r="E101" s="114" t="s">
        <v>675</v>
      </c>
      <c r="F101" s="118"/>
      <c r="G101" s="72"/>
      <c r="H101" s="113"/>
    </row>
    <row r="102" spans="1:8" ht="138" customHeight="1" x14ac:dyDescent="0.9">
      <c r="A102" s="121" t="s">
        <v>1223</v>
      </c>
      <c r="B102" s="75"/>
      <c r="C102" s="120" t="s">
        <v>1222</v>
      </c>
      <c r="D102" s="115" t="s">
        <v>1170</v>
      </c>
      <c r="E102" s="119">
        <v>98280.13</v>
      </c>
      <c r="F102" s="118"/>
      <c r="G102" s="72"/>
      <c r="H102" s="117">
        <v>90412.800000000003</v>
      </c>
    </row>
    <row r="103" spans="1:8" x14ac:dyDescent="0.9">
      <c r="A103" s="106"/>
      <c r="B103" s="75"/>
      <c r="C103" s="116"/>
      <c r="D103" s="115" t="s">
        <v>1169</v>
      </c>
      <c r="E103" s="119">
        <v>179661.37</v>
      </c>
      <c r="F103" s="118">
        <v>0</v>
      </c>
      <c r="G103" s="118">
        <v>0</v>
      </c>
      <c r="H103" s="117">
        <f>E103+F103-G103</f>
        <v>179661.37</v>
      </c>
    </row>
    <row r="104" spans="1:8" x14ac:dyDescent="0.9">
      <c r="A104" s="106"/>
      <c r="B104" s="75"/>
      <c r="C104" s="116"/>
      <c r="D104" s="115" t="s">
        <v>1168</v>
      </c>
      <c r="E104" s="119">
        <v>277941.5</v>
      </c>
      <c r="F104" s="118">
        <v>0</v>
      </c>
      <c r="G104" s="118">
        <v>7867.33</v>
      </c>
      <c r="H104" s="117">
        <f>E104+F104-G104</f>
        <v>270074.17</v>
      </c>
    </row>
    <row r="105" spans="1:8" x14ac:dyDescent="0.9">
      <c r="A105" s="106"/>
      <c r="B105" s="75"/>
      <c r="C105" s="91"/>
      <c r="D105" s="90"/>
      <c r="E105" s="73"/>
      <c r="F105" s="72"/>
      <c r="G105" s="72"/>
      <c r="H105" s="71"/>
    </row>
    <row r="106" spans="1:8" s="77" customFormat="1" ht="69" customHeight="1" x14ac:dyDescent="0.9">
      <c r="A106" s="565" t="s">
        <v>1221</v>
      </c>
      <c r="B106" s="566"/>
      <c r="C106" s="91" t="s">
        <v>1220</v>
      </c>
      <c r="D106" s="80" t="s">
        <v>1170</v>
      </c>
      <c r="E106" s="79">
        <f t="shared" ref="E106:H108" si="2">E102+E98+E94+E90+E86</f>
        <v>131176.59</v>
      </c>
      <c r="F106" s="78">
        <f t="shared" si="2"/>
        <v>0</v>
      </c>
      <c r="G106" s="78">
        <f t="shared" si="2"/>
        <v>0</v>
      </c>
      <c r="H106" s="78">
        <f t="shared" si="2"/>
        <v>123309.26</v>
      </c>
    </row>
    <row r="107" spans="1:8" s="77" customFormat="1" x14ac:dyDescent="0.9">
      <c r="A107" s="130"/>
      <c r="B107" s="75"/>
      <c r="C107" s="91"/>
      <c r="D107" s="80" t="s">
        <v>1169</v>
      </c>
      <c r="E107" s="79">
        <f t="shared" si="2"/>
        <v>181161.37</v>
      </c>
      <c r="F107" s="78">
        <f t="shared" si="2"/>
        <v>0</v>
      </c>
      <c r="G107" s="78">
        <f t="shared" si="2"/>
        <v>0</v>
      </c>
      <c r="H107" s="78">
        <f t="shared" si="2"/>
        <v>181161.37</v>
      </c>
    </row>
    <row r="108" spans="1:8" s="77" customFormat="1" x14ac:dyDescent="0.9">
      <c r="A108" s="130"/>
      <c r="B108" s="75"/>
      <c r="C108" s="91"/>
      <c r="D108" s="80" t="s">
        <v>1168</v>
      </c>
      <c r="E108" s="79">
        <f t="shared" si="2"/>
        <v>312337.95999999996</v>
      </c>
      <c r="F108" s="78">
        <f t="shared" si="2"/>
        <v>0</v>
      </c>
      <c r="G108" s="78">
        <f t="shared" si="2"/>
        <v>7867.33</v>
      </c>
      <c r="H108" s="78">
        <f t="shared" si="2"/>
        <v>304470.62999999995</v>
      </c>
    </row>
    <row r="109" spans="1:8" x14ac:dyDescent="0.9">
      <c r="A109" s="584"/>
      <c r="B109" s="585"/>
      <c r="C109" s="129"/>
      <c r="D109" s="128"/>
      <c r="E109" s="103"/>
      <c r="F109" s="102"/>
      <c r="G109" s="102"/>
      <c r="H109" s="101"/>
    </row>
    <row r="110" spans="1:8" x14ac:dyDescent="0.9">
      <c r="A110" s="106"/>
      <c r="B110" s="75"/>
      <c r="C110" s="116"/>
      <c r="D110" s="115"/>
      <c r="E110" s="114"/>
      <c r="F110" s="72"/>
      <c r="G110" s="72"/>
      <c r="H110" s="113"/>
    </row>
    <row r="111" spans="1:8" ht="62.25" thickBot="1" x14ac:dyDescent="0.95">
      <c r="A111" s="127"/>
      <c r="B111" s="69"/>
      <c r="C111" s="142"/>
      <c r="D111" s="141"/>
      <c r="E111" s="140"/>
      <c r="F111" s="66"/>
      <c r="G111" s="66"/>
      <c r="H111" s="139"/>
    </row>
    <row r="112" spans="1:8" ht="63" thickTop="1" thickBot="1" x14ac:dyDescent="0.95">
      <c r="A112" s="590" t="s">
        <v>1219</v>
      </c>
      <c r="B112" s="591"/>
      <c r="C112" s="89" t="s">
        <v>1207</v>
      </c>
      <c r="D112" s="88"/>
      <c r="E112" s="67"/>
      <c r="F112" s="66"/>
      <c r="G112" s="66"/>
      <c r="H112" s="65"/>
    </row>
    <row r="113" spans="1:8" ht="62.25" thickTop="1" x14ac:dyDescent="0.9">
      <c r="A113" s="106"/>
      <c r="B113" s="75"/>
      <c r="C113" s="120"/>
      <c r="D113" s="80"/>
      <c r="E113" s="73"/>
      <c r="F113" s="72"/>
      <c r="G113" s="72"/>
      <c r="H113" s="71"/>
    </row>
    <row r="114" spans="1:8" x14ac:dyDescent="0.9">
      <c r="A114" s="597"/>
      <c r="B114" s="566"/>
      <c r="C114" s="116"/>
      <c r="D114" s="115"/>
      <c r="E114" s="114"/>
      <c r="F114" s="72"/>
      <c r="G114" s="72"/>
      <c r="H114" s="113"/>
    </row>
    <row r="115" spans="1:8" ht="123" hidden="1" x14ac:dyDescent="0.9">
      <c r="A115" s="121" t="s">
        <v>1218</v>
      </c>
      <c r="B115" s="75"/>
      <c r="C115" s="120" t="s">
        <v>1217</v>
      </c>
      <c r="D115" s="115" t="s">
        <v>1170</v>
      </c>
      <c r="E115" s="119">
        <v>0</v>
      </c>
      <c r="F115" s="72"/>
      <c r="G115" s="72"/>
      <c r="H115" s="117">
        <f>E115+F115-G115</f>
        <v>0</v>
      </c>
    </row>
    <row r="116" spans="1:8" hidden="1" x14ac:dyDescent="0.9">
      <c r="A116" s="121"/>
      <c r="B116" s="75"/>
      <c r="C116" s="120"/>
      <c r="D116" s="115" t="s">
        <v>1169</v>
      </c>
      <c r="E116" s="119">
        <v>0</v>
      </c>
      <c r="F116" s="72"/>
      <c r="G116" s="72"/>
      <c r="H116" s="117">
        <f>E116+F116-G116</f>
        <v>0</v>
      </c>
    </row>
    <row r="117" spans="1:8" hidden="1" x14ac:dyDescent="0.9">
      <c r="A117" s="106"/>
      <c r="B117" s="75"/>
      <c r="C117" s="116"/>
      <c r="D117" s="115" t="s">
        <v>1168</v>
      </c>
      <c r="E117" s="119">
        <f>SUM(E115:E116)</f>
        <v>0</v>
      </c>
      <c r="F117" s="72"/>
      <c r="G117" s="72"/>
      <c r="H117" s="117">
        <f>E117+F117-G117</f>
        <v>0</v>
      </c>
    </row>
    <row r="118" spans="1:8" hidden="1" x14ac:dyDescent="0.9">
      <c r="A118" s="106"/>
      <c r="B118" s="75"/>
      <c r="C118" s="116"/>
      <c r="D118" s="115"/>
      <c r="E118" s="114"/>
      <c r="F118" s="72"/>
      <c r="G118" s="72"/>
      <c r="H118" s="113"/>
    </row>
    <row r="119" spans="1:8" ht="126" customHeight="1" x14ac:dyDescent="0.9">
      <c r="A119" s="121" t="s">
        <v>1216</v>
      </c>
      <c r="B119" s="75"/>
      <c r="C119" s="120" t="s">
        <v>1215</v>
      </c>
      <c r="D119" s="115" t="s">
        <v>1170</v>
      </c>
      <c r="E119" s="119">
        <v>0</v>
      </c>
      <c r="F119" s="72"/>
      <c r="G119" s="72"/>
      <c r="H119" s="117">
        <f>E119+F119-G119</f>
        <v>0</v>
      </c>
    </row>
    <row r="120" spans="1:8" ht="69.75" customHeight="1" x14ac:dyDescent="0.9">
      <c r="A120" s="121"/>
      <c r="B120" s="75"/>
      <c r="C120" s="120"/>
      <c r="D120" s="115" t="s">
        <v>1169</v>
      </c>
      <c r="E120" s="119">
        <v>702956</v>
      </c>
      <c r="F120" s="118">
        <v>0</v>
      </c>
      <c r="G120" s="72"/>
      <c r="H120" s="117">
        <f>E120+F120-G120</f>
        <v>702956</v>
      </c>
    </row>
    <row r="121" spans="1:8" ht="77.25" customHeight="1" x14ac:dyDescent="0.9">
      <c r="A121" s="106"/>
      <c r="B121" s="75"/>
      <c r="C121" s="116"/>
      <c r="D121" s="115" t="s">
        <v>1168</v>
      </c>
      <c r="E121" s="119">
        <v>702956</v>
      </c>
      <c r="F121" s="118">
        <v>0</v>
      </c>
      <c r="G121" s="72"/>
      <c r="H121" s="117">
        <f>E121+F121-G121</f>
        <v>702956</v>
      </c>
    </row>
    <row r="122" spans="1:8" x14ac:dyDescent="0.9">
      <c r="A122" s="106"/>
      <c r="B122" s="75"/>
      <c r="C122" s="116"/>
      <c r="D122" s="115"/>
      <c r="E122" s="114"/>
      <c r="F122" s="72"/>
      <c r="G122" s="72"/>
      <c r="H122" s="113"/>
    </row>
    <row r="123" spans="1:8" ht="190.5" hidden="1" customHeight="1" x14ac:dyDescent="0.9">
      <c r="A123" s="121" t="s">
        <v>1214</v>
      </c>
      <c r="B123" s="75"/>
      <c r="C123" s="120" t="s">
        <v>1213</v>
      </c>
      <c r="D123" s="115" t="s">
        <v>1170</v>
      </c>
      <c r="E123" s="119">
        <v>0</v>
      </c>
      <c r="F123" s="72"/>
      <c r="G123" s="72"/>
      <c r="H123" s="117">
        <f>E123+F123-G123</f>
        <v>0</v>
      </c>
    </row>
    <row r="124" spans="1:8" hidden="1" x14ac:dyDescent="0.9">
      <c r="A124" s="121"/>
      <c r="B124" s="75"/>
      <c r="C124" s="120"/>
      <c r="D124" s="115" t="s">
        <v>1169</v>
      </c>
      <c r="E124" s="119">
        <v>0</v>
      </c>
      <c r="F124" s="72"/>
      <c r="G124" s="118">
        <v>0</v>
      </c>
      <c r="H124" s="117">
        <f>E124+F124-G124</f>
        <v>0</v>
      </c>
    </row>
    <row r="125" spans="1:8" hidden="1" x14ac:dyDescent="0.9">
      <c r="A125" s="106"/>
      <c r="B125" s="75"/>
      <c r="C125" s="116"/>
      <c r="D125" s="115" t="s">
        <v>1168</v>
      </c>
      <c r="E125" s="119">
        <v>0</v>
      </c>
      <c r="F125" s="72"/>
      <c r="G125" s="118">
        <v>0</v>
      </c>
      <c r="H125" s="117">
        <f>E125+F125-G125</f>
        <v>0</v>
      </c>
    </row>
    <row r="126" spans="1:8" hidden="1" x14ac:dyDescent="0.9">
      <c r="A126" s="106"/>
      <c r="B126" s="75"/>
      <c r="C126" s="116"/>
      <c r="D126" s="115"/>
      <c r="E126" s="114"/>
      <c r="F126" s="72"/>
      <c r="G126" s="72"/>
      <c r="H126" s="113"/>
    </row>
    <row r="127" spans="1:8" ht="165" hidden="1" customHeight="1" x14ac:dyDescent="0.9">
      <c r="A127" s="121" t="s">
        <v>1212</v>
      </c>
      <c r="B127" s="75"/>
      <c r="C127" s="120" t="s">
        <v>1211</v>
      </c>
      <c r="D127" s="115" t="s">
        <v>1170</v>
      </c>
      <c r="E127" s="119">
        <v>0</v>
      </c>
      <c r="F127" s="72"/>
      <c r="G127" s="72"/>
      <c r="H127" s="117">
        <f>E127+F127-G127</f>
        <v>0</v>
      </c>
    </row>
    <row r="128" spans="1:8" hidden="1" x14ac:dyDescent="0.9">
      <c r="A128" s="106"/>
      <c r="B128" s="75"/>
      <c r="C128" s="116"/>
      <c r="D128" s="115" t="s">
        <v>1169</v>
      </c>
      <c r="E128" s="119">
        <v>0</v>
      </c>
      <c r="F128" s="72"/>
      <c r="G128" s="72"/>
      <c r="H128" s="117">
        <f>E128+F128-G128</f>
        <v>0</v>
      </c>
    </row>
    <row r="129" spans="1:8" hidden="1" x14ac:dyDescent="0.9">
      <c r="A129" s="106"/>
      <c r="B129" s="75"/>
      <c r="C129" s="116"/>
      <c r="D129" s="115" t="s">
        <v>1168</v>
      </c>
      <c r="E129" s="119">
        <f>SUM(E127:E128)</f>
        <v>0</v>
      </c>
      <c r="F129" s="72"/>
      <c r="G129" s="72"/>
      <c r="H129" s="117">
        <f>E129+F129-G129</f>
        <v>0</v>
      </c>
    </row>
    <row r="130" spans="1:8" x14ac:dyDescent="0.9">
      <c r="A130" s="106"/>
      <c r="B130" s="75"/>
      <c r="C130" s="116"/>
      <c r="D130" s="115"/>
      <c r="E130" s="114"/>
      <c r="F130" s="72"/>
      <c r="G130" s="72"/>
      <c r="H130" s="113"/>
    </row>
    <row r="131" spans="1:8" ht="119.25" customHeight="1" x14ac:dyDescent="0.9">
      <c r="A131" s="121" t="s">
        <v>1210</v>
      </c>
      <c r="B131" s="75"/>
      <c r="C131" s="120" t="s">
        <v>1209</v>
      </c>
      <c r="D131" s="115" t="s">
        <v>1170</v>
      </c>
      <c r="E131" s="119">
        <v>149752.43</v>
      </c>
      <c r="F131" s="72"/>
      <c r="G131" s="72"/>
      <c r="H131" s="117">
        <v>149752.43</v>
      </c>
    </row>
    <row r="132" spans="1:8" x14ac:dyDescent="0.9">
      <c r="A132" s="106"/>
      <c r="B132" s="75"/>
      <c r="C132" s="116"/>
      <c r="D132" s="115" t="s">
        <v>1169</v>
      </c>
      <c r="E132" s="119">
        <v>0</v>
      </c>
      <c r="F132" s="118">
        <v>0</v>
      </c>
      <c r="G132" s="72">
        <v>0</v>
      </c>
      <c r="H132" s="117">
        <f>E132+F132-G132</f>
        <v>0</v>
      </c>
    </row>
    <row r="133" spans="1:8" x14ac:dyDescent="0.9">
      <c r="A133" s="106"/>
      <c r="B133" s="75"/>
      <c r="C133" s="116"/>
      <c r="D133" s="115" t="s">
        <v>1168</v>
      </c>
      <c r="E133" s="119">
        <v>149752.43</v>
      </c>
      <c r="F133" s="118">
        <v>0</v>
      </c>
      <c r="G133" s="72">
        <v>0</v>
      </c>
      <c r="H133" s="117">
        <f>E133+F133-G133</f>
        <v>149752.43</v>
      </c>
    </row>
    <row r="134" spans="1:8" x14ac:dyDescent="0.9">
      <c r="A134" s="112"/>
      <c r="B134" s="111"/>
      <c r="C134" s="110"/>
      <c r="D134" s="109" t="s">
        <v>675</v>
      </c>
      <c r="E134" s="108"/>
      <c r="F134" s="102"/>
      <c r="G134" s="102"/>
      <c r="H134" s="107"/>
    </row>
    <row r="135" spans="1:8" x14ac:dyDescent="0.9">
      <c r="A135" s="106"/>
      <c r="B135" s="75"/>
      <c r="C135" s="91"/>
      <c r="D135" s="90"/>
      <c r="E135" s="73"/>
      <c r="F135" s="72"/>
      <c r="G135" s="72"/>
      <c r="H135" s="71"/>
    </row>
    <row r="136" spans="1:8" s="77" customFormat="1" x14ac:dyDescent="0.9">
      <c r="A136" s="565" t="s">
        <v>1208</v>
      </c>
      <c r="B136" s="566"/>
      <c r="C136" s="91" t="s">
        <v>1207</v>
      </c>
      <c r="D136" s="80" t="s">
        <v>1170</v>
      </c>
      <c r="E136" s="79">
        <f t="shared" ref="E136:H138" si="3">E131+E127+E123+E119+E115</f>
        <v>149752.43</v>
      </c>
      <c r="F136" s="78">
        <f t="shared" si="3"/>
        <v>0</v>
      </c>
      <c r="G136" s="78">
        <f t="shared" si="3"/>
        <v>0</v>
      </c>
      <c r="H136" s="78">
        <f t="shared" si="3"/>
        <v>149752.43</v>
      </c>
    </row>
    <row r="137" spans="1:8" s="77" customFormat="1" x14ac:dyDescent="0.9">
      <c r="A137" s="130"/>
      <c r="B137" s="75"/>
      <c r="C137" s="91"/>
      <c r="D137" s="80" t="s">
        <v>1169</v>
      </c>
      <c r="E137" s="79">
        <f t="shared" si="3"/>
        <v>702956</v>
      </c>
      <c r="F137" s="78">
        <f t="shared" si="3"/>
        <v>0</v>
      </c>
      <c r="G137" s="78">
        <f t="shared" si="3"/>
        <v>0</v>
      </c>
      <c r="H137" s="78">
        <f t="shared" si="3"/>
        <v>702956</v>
      </c>
    </row>
    <row r="138" spans="1:8" s="77" customFormat="1" x14ac:dyDescent="0.9">
      <c r="A138" s="130"/>
      <c r="B138" s="75"/>
      <c r="C138" s="91"/>
      <c r="D138" s="80" t="s">
        <v>1168</v>
      </c>
      <c r="E138" s="79">
        <f t="shared" si="3"/>
        <v>852708.42999999993</v>
      </c>
      <c r="F138" s="78">
        <f t="shared" si="3"/>
        <v>0</v>
      </c>
      <c r="G138" s="78">
        <f t="shared" si="3"/>
        <v>0</v>
      </c>
      <c r="H138" s="78">
        <f t="shared" si="3"/>
        <v>852708.42999999993</v>
      </c>
    </row>
    <row r="139" spans="1:8" x14ac:dyDescent="0.9">
      <c r="A139" s="584"/>
      <c r="B139" s="585"/>
      <c r="C139" s="129"/>
      <c r="D139" s="128"/>
      <c r="E139" s="103"/>
      <c r="F139" s="102"/>
      <c r="G139" s="102"/>
      <c r="H139" s="101"/>
    </row>
    <row r="140" spans="1:8" hidden="1" x14ac:dyDescent="0.9">
      <c r="A140" s="106"/>
      <c r="B140" s="75"/>
      <c r="C140" s="120"/>
      <c r="D140" s="80"/>
      <c r="E140" s="73"/>
      <c r="F140" s="72"/>
      <c r="G140" s="72"/>
      <c r="H140" s="71"/>
    </row>
    <row r="141" spans="1:8" ht="62.25" hidden="1" thickBot="1" x14ac:dyDescent="0.95">
      <c r="A141" s="127"/>
      <c r="B141" s="69"/>
      <c r="C141" s="126"/>
      <c r="D141" s="125"/>
      <c r="E141" s="67"/>
      <c r="F141" s="66"/>
      <c r="G141" s="66"/>
      <c r="H141" s="65"/>
    </row>
    <row r="142" spans="1:8" ht="124.9" hidden="1" customHeight="1" thickTop="1" thickBot="1" x14ac:dyDescent="0.95">
      <c r="A142" s="563" t="s">
        <v>1206</v>
      </c>
      <c r="B142" s="564"/>
      <c r="C142" s="138" t="s">
        <v>1196</v>
      </c>
      <c r="D142" s="137"/>
      <c r="E142" s="136"/>
      <c r="F142" s="135"/>
      <c r="G142" s="135"/>
      <c r="H142" s="134"/>
    </row>
    <row r="143" spans="1:8" hidden="1" x14ac:dyDescent="0.9">
      <c r="A143" s="106"/>
      <c r="B143" s="75"/>
      <c r="C143" s="120"/>
      <c r="D143" s="80"/>
      <c r="E143" s="73"/>
      <c r="F143" s="72"/>
      <c r="G143" s="72"/>
      <c r="H143" s="71"/>
    </row>
    <row r="144" spans="1:8" hidden="1" x14ac:dyDescent="0.9">
      <c r="A144" s="597"/>
      <c r="B144" s="566"/>
      <c r="C144" s="116"/>
      <c r="D144" s="133"/>
      <c r="E144" s="114"/>
      <c r="F144" s="72"/>
      <c r="G144" s="72"/>
      <c r="H144" s="113"/>
    </row>
    <row r="145" spans="1:8" ht="132" hidden="1" customHeight="1" x14ac:dyDescent="0.9">
      <c r="A145" s="121" t="s">
        <v>1205</v>
      </c>
      <c r="B145" s="75"/>
      <c r="C145" s="120" t="s">
        <v>1204</v>
      </c>
      <c r="D145" s="115" t="s">
        <v>1170</v>
      </c>
      <c r="E145" s="119">
        <v>0</v>
      </c>
      <c r="F145" s="72"/>
      <c r="G145" s="72"/>
      <c r="H145" s="117">
        <f>E145+F145-G145</f>
        <v>0</v>
      </c>
    </row>
    <row r="146" spans="1:8" ht="54" hidden="1" customHeight="1" x14ac:dyDescent="0.9">
      <c r="A146" s="106"/>
      <c r="B146" s="75"/>
      <c r="C146" s="116"/>
      <c r="D146" s="115" t="s">
        <v>1169</v>
      </c>
      <c r="E146" s="119">
        <v>0</v>
      </c>
      <c r="F146" s="72"/>
      <c r="G146" s="72"/>
      <c r="H146" s="117">
        <f>E146+F146-G146</f>
        <v>0</v>
      </c>
    </row>
    <row r="147" spans="1:8" ht="54" hidden="1" customHeight="1" x14ac:dyDescent="0.9">
      <c r="A147" s="106"/>
      <c r="B147" s="75"/>
      <c r="C147" s="116"/>
      <c r="D147" s="115" t="s">
        <v>1168</v>
      </c>
      <c r="E147" s="119">
        <f>SUM(E145:E146)</f>
        <v>0</v>
      </c>
      <c r="F147" s="72"/>
      <c r="G147" s="72"/>
      <c r="H147" s="117">
        <f>E147+F147-G147</f>
        <v>0</v>
      </c>
    </row>
    <row r="148" spans="1:8" ht="54" hidden="1" customHeight="1" x14ac:dyDescent="0.9">
      <c r="A148" s="597"/>
      <c r="B148" s="566"/>
      <c r="C148" s="116"/>
      <c r="D148" s="133"/>
      <c r="E148" s="114"/>
      <c r="F148" s="72"/>
      <c r="G148" s="72"/>
      <c r="H148" s="113"/>
    </row>
    <row r="149" spans="1:8" ht="108.6" hidden="1" customHeight="1" x14ac:dyDescent="0.9">
      <c r="A149" s="121" t="s">
        <v>1203</v>
      </c>
      <c r="B149" s="75"/>
      <c r="C149" s="120" t="s">
        <v>1202</v>
      </c>
      <c r="D149" s="115" t="s">
        <v>1170</v>
      </c>
      <c r="E149" s="119">
        <v>0</v>
      </c>
      <c r="F149" s="72"/>
      <c r="G149" s="72"/>
      <c r="H149" s="117">
        <f>E149+F149-G149</f>
        <v>0</v>
      </c>
    </row>
    <row r="150" spans="1:8" ht="108.6" hidden="1" customHeight="1" x14ac:dyDescent="0.9">
      <c r="A150" s="106"/>
      <c r="B150" s="75"/>
      <c r="C150" s="116"/>
      <c r="D150" s="115" t="s">
        <v>1169</v>
      </c>
      <c r="E150" s="119">
        <v>0</v>
      </c>
      <c r="F150" s="72"/>
      <c r="G150" s="72"/>
      <c r="H150" s="117">
        <f>E150+F150-G150</f>
        <v>0</v>
      </c>
    </row>
    <row r="151" spans="1:8" ht="108.6" hidden="1" customHeight="1" x14ac:dyDescent="0.9">
      <c r="A151" s="106"/>
      <c r="B151" s="75"/>
      <c r="C151" s="116"/>
      <c r="D151" s="115" t="s">
        <v>1168</v>
      </c>
      <c r="E151" s="119">
        <f>SUM(E149:E150)</f>
        <v>0</v>
      </c>
      <c r="F151" s="72"/>
      <c r="G151" s="72"/>
      <c r="H151" s="117">
        <f>E151+F151-G151</f>
        <v>0</v>
      </c>
    </row>
    <row r="152" spans="1:8" ht="90.6" hidden="1" customHeight="1" x14ac:dyDescent="0.9">
      <c r="A152" s="106"/>
      <c r="B152" s="75"/>
      <c r="C152" s="116"/>
      <c r="D152" s="115"/>
      <c r="E152" s="114"/>
      <c r="F152" s="72"/>
      <c r="G152" s="72"/>
      <c r="H152" s="113"/>
    </row>
    <row r="153" spans="1:8" ht="153.6" hidden="1" customHeight="1" x14ac:dyDescent="0.9">
      <c r="A153" s="121" t="s">
        <v>1201</v>
      </c>
      <c r="B153" s="75"/>
      <c r="C153" s="120" t="s">
        <v>1200</v>
      </c>
      <c r="D153" s="115" t="s">
        <v>1170</v>
      </c>
      <c r="E153" s="119">
        <v>0</v>
      </c>
      <c r="F153" s="72"/>
      <c r="G153" s="72"/>
      <c r="H153" s="117">
        <f>E153+F153-G153</f>
        <v>0</v>
      </c>
    </row>
    <row r="154" spans="1:8" hidden="1" x14ac:dyDescent="0.9">
      <c r="A154" s="106"/>
      <c r="B154" s="75"/>
      <c r="C154" s="116"/>
      <c r="D154" s="115" t="s">
        <v>1169</v>
      </c>
      <c r="E154" s="119">
        <v>0</v>
      </c>
      <c r="F154" s="72"/>
      <c r="G154" s="72"/>
      <c r="H154" s="117">
        <f>E154+F154-G154</f>
        <v>0</v>
      </c>
    </row>
    <row r="155" spans="1:8" hidden="1" x14ac:dyDescent="0.9">
      <c r="A155" s="106"/>
      <c r="B155" s="75"/>
      <c r="C155" s="116"/>
      <c r="D155" s="115" t="s">
        <v>1168</v>
      </c>
      <c r="E155" s="119">
        <f>SUM(E153:E154)</f>
        <v>0</v>
      </c>
      <c r="F155" s="72"/>
      <c r="G155" s="72"/>
      <c r="H155" s="117">
        <f>E155+F155-G155</f>
        <v>0</v>
      </c>
    </row>
    <row r="156" spans="1:8" hidden="1" x14ac:dyDescent="0.9">
      <c r="A156" s="106"/>
      <c r="B156" s="75"/>
      <c r="C156" s="116"/>
      <c r="D156" s="115"/>
      <c r="E156" s="114"/>
      <c r="F156" s="72"/>
      <c r="G156" s="72"/>
      <c r="H156" s="113"/>
    </row>
    <row r="157" spans="1:8" ht="216.6" hidden="1" customHeight="1" x14ac:dyDescent="0.9">
      <c r="A157" s="121" t="s">
        <v>1199</v>
      </c>
      <c r="B157" s="75"/>
      <c r="C157" s="120" t="s">
        <v>1198</v>
      </c>
      <c r="D157" s="115" t="s">
        <v>1170</v>
      </c>
      <c r="E157" s="119">
        <v>0</v>
      </c>
      <c r="F157" s="72"/>
      <c r="G157" s="72"/>
      <c r="H157" s="117">
        <f>E157+F157-G157</f>
        <v>0</v>
      </c>
    </row>
    <row r="158" spans="1:8" hidden="1" x14ac:dyDescent="0.9">
      <c r="A158" s="106"/>
      <c r="B158" s="75"/>
      <c r="C158" s="116"/>
      <c r="D158" s="115" t="s">
        <v>1169</v>
      </c>
      <c r="E158" s="119">
        <v>0</v>
      </c>
      <c r="F158" s="72"/>
      <c r="G158" s="72"/>
      <c r="H158" s="117">
        <f>E158+F158-G158</f>
        <v>0</v>
      </c>
    </row>
    <row r="159" spans="1:8" hidden="1" x14ac:dyDescent="0.9">
      <c r="A159" s="106"/>
      <c r="B159" s="75"/>
      <c r="C159" s="116"/>
      <c r="D159" s="115" t="s">
        <v>1168</v>
      </c>
      <c r="E159" s="119">
        <f>SUM(E157:E158)</f>
        <v>0</v>
      </c>
      <c r="F159" s="72"/>
      <c r="G159" s="72"/>
      <c r="H159" s="117">
        <f>E159+F159-G159</f>
        <v>0</v>
      </c>
    </row>
    <row r="160" spans="1:8" hidden="1" x14ac:dyDescent="0.9">
      <c r="A160" s="112"/>
      <c r="B160" s="111"/>
      <c r="C160" s="110"/>
      <c r="D160" s="109"/>
      <c r="E160" s="108"/>
      <c r="F160" s="102"/>
      <c r="G160" s="102"/>
      <c r="H160" s="107"/>
    </row>
    <row r="161" spans="1:8" hidden="1" x14ac:dyDescent="0.9">
      <c r="A161" s="100"/>
      <c r="B161" s="99"/>
      <c r="C161" s="98"/>
      <c r="D161" s="97"/>
      <c r="E161" s="132"/>
      <c r="F161" s="95"/>
      <c r="G161" s="95"/>
      <c r="H161" s="131"/>
    </row>
    <row r="162" spans="1:8" ht="43.5" hidden="1" customHeight="1" x14ac:dyDescent="0.9">
      <c r="A162" s="565" t="s">
        <v>1197</v>
      </c>
      <c r="B162" s="566"/>
      <c r="C162" s="91" t="s">
        <v>1196</v>
      </c>
      <c r="D162" s="80" t="s">
        <v>1170</v>
      </c>
      <c r="E162" s="79">
        <f t="shared" ref="E162:H164" si="4">E157+E153+E149+E145</f>
        <v>0</v>
      </c>
      <c r="F162" s="78">
        <f t="shared" si="4"/>
        <v>0</v>
      </c>
      <c r="G162" s="78">
        <f t="shared" si="4"/>
        <v>0</v>
      </c>
      <c r="H162" s="78">
        <f t="shared" si="4"/>
        <v>0</v>
      </c>
    </row>
    <row r="163" spans="1:8" ht="54.6" hidden="1" customHeight="1" x14ac:dyDescent="0.9">
      <c r="A163" s="130"/>
      <c r="B163" s="75"/>
      <c r="C163" s="91"/>
      <c r="D163" s="80" t="s">
        <v>1169</v>
      </c>
      <c r="E163" s="79">
        <f t="shared" si="4"/>
        <v>0</v>
      </c>
      <c r="F163" s="78">
        <f t="shared" si="4"/>
        <v>0</v>
      </c>
      <c r="G163" s="78">
        <f t="shared" si="4"/>
        <v>0</v>
      </c>
      <c r="H163" s="78">
        <f t="shared" si="4"/>
        <v>0</v>
      </c>
    </row>
    <row r="164" spans="1:8" ht="53.25" hidden="1" customHeight="1" x14ac:dyDescent="0.9">
      <c r="A164" s="130"/>
      <c r="B164" s="75"/>
      <c r="C164" s="91"/>
      <c r="D164" s="80" t="s">
        <v>1168</v>
      </c>
      <c r="E164" s="79">
        <f t="shared" si="4"/>
        <v>0</v>
      </c>
      <c r="F164" s="78">
        <f t="shared" si="4"/>
        <v>0</v>
      </c>
      <c r="G164" s="78">
        <f t="shared" si="4"/>
        <v>0</v>
      </c>
      <c r="H164" s="78">
        <f t="shared" si="4"/>
        <v>0</v>
      </c>
    </row>
    <row r="165" spans="1:8" hidden="1" x14ac:dyDescent="0.9">
      <c r="A165" s="584"/>
      <c r="B165" s="585"/>
      <c r="C165" s="129"/>
      <c r="D165" s="128"/>
      <c r="E165" s="103"/>
      <c r="F165" s="102"/>
      <c r="G165" s="102"/>
      <c r="H165" s="101"/>
    </row>
    <row r="166" spans="1:8" hidden="1" x14ac:dyDescent="0.9">
      <c r="A166" s="121"/>
      <c r="B166" s="75"/>
      <c r="C166" s="116"/>
      <c r="D166" s="115"/>
      <c r="E166" s="114"/>
      <c r="F166" s="72"/>
      <c r="G166" s="72"/>
      <c r="H166" s="113"/>
    </row>
    <row r="167" spans="1:8" ht="62.25" hidden="1" thickBot="1" x14ac:dyDescent="0.95">
      <c r="A167" s="127"/>
      <c r="B167" s="69"/>
      <c r="C167" s="126"/>
      <c r="D167" s="125"/>
      <c r="E167" s="67"/>
      <c r="F167" s="66"/>
      <c r="G167" s="66"/>
      <c r="H167" s="65"/>
    </row>
    <row r="168" spans="1:8" ht="62.25" hidden="1" thickBot="1" x14ac:dyDescent="0.95">
      <c r="A168" s="590" t="s">
        <v>1195</v>
      </c>
      <c r="B168" s="591"/>
      <c r="C168" s="89" t="s">
        <v>1185</v>
      </c>
      <c r="D168" s="88"/>
      <c r="E168" s="67"/>
      <c r="F168" s="66"/>
      <c r="G168" s="66"/>
      <c r="H168" s="65"/>
    </row>
    <row r="169" spans="1:8" hidden="1" x14ac:dyDescent="0.9">
      <c r="A169" s="106"/>
      <c r="B169" s="75"/>
      <c r="C169" s="120"/>
      <c r="D169" s="80"/>
      <c r="E169" s="73"/>
      <c r="F169" s="72"/>
      <c r="G169" s="72"/>
      <c r="H169" s="71"/>
    </row>
    <row r="170" spans="1:8" ht="123" hidden="1" x14ac:dyDescent="0.9">
      <c r="A170" s="121" t="s">
        <v>1194</v>
      </c>
      <c r="B170" s="75"/>
      <c r="C170" s="120" t="s">
        <v>1193</v>
      </c>
      <c r="D170" s="115" t="s">
        <v>1170</v>
      </c>
      <c r="E170" s="119">
        <v>0</v>
      </c>
      <c r="F170" s="72"/>
      <c r="G170" s="72"/>
      <c r="H170" s="117">
        <f>E170+F170-G170</f>
        <v>0</v>
      </c>
    </row>
    <row r="171" spans="1:8" hidden="1" x14ac:dyDescent="0.9">
      <c r="A171" s="121"/>
      <c r="B171" s="75"/>
      <c r="C171" s="120"/>
      <c r="D171" s="115" t="s">
        <v>1169</v>
      </c>
      <c r="E171" s="119">
        <v>0</v>
      </c>
      <c r="F171" s="72"/>
      <c r="G171" s="72"/>
      <c r="H171" s="117">
        <f>E171+F171-G171</f>
        <v>0</v>
      </c>
    </row>
    <row r="172" spans="1:8" hidden="1" x14ac:dyDescent="0.9">
      <c r="A172" s="106"/>
      <c r="B172" s="75"/>
      <c r="C172" s="116"/>
      <c r="D172" s="115" t="s">
        <v>1168</v>
      </c>
      <c r="E172" s="119">
        <f>SUM(E170:E171)</f>
        <v>0</v>
      </c>
      <c r="F172" s="72"/>
      <c r="G172" s="72"/>
      <c r="H172" s="117">
        <f>E172+F172-G172</f>
        <v>0</v>
      </c>
    </row>
    <row r="173" spans="1:8" hidden="1" x14ac:dyDescent="0.9">
      <c r="A173" s="106"/>
      <c r="B173" s="75"/>
      <c r="C173" s="116"/>
      <c r="D173" s="115"/>
      <c r="E173" s="114"/>
      <c r="F173" s="72"/>
      <c r="G173" s="72"/>
      <c r="H173" s="113"/>
    </row>
    <row r="174" spans="1:8" ht="123" hidden="1" x14ac:dyDescent="0.9">
      <c r="A174" s="121" t="s">
        <v>1192</v>
      </c>
      <c r="B174" s="75"/>
      <c r="C174" s="120" t="s">
        <v>1191</v>
      </c>
      <c r="D174" s="115" t="s">
        <v>1170</v>
      </c>
      <c r="E174" s="119">
        <v>0</v>
      </c>
      <c r="F174" s="72"/>
      <c r="G174" s="72"/>
      <c r="H174" s="117">
        <f>E174+F174-G174</f>
        <v>0</v>
      </c>
    </row>
    <row r="175" spans="1:8" hidden="1" x14ac:dyDescent="0.9">
      <c r="A175" s="121"/>
      <c r="B175" s="75"/>
      <c r="C175" s="120"/>
      <c r="D175" s="115" t="s">
        <v>1169</v>
      </c>
      <c r="E175" s="119">
        <v>0</v>
      </c>
      <c r="F175" s="72"/>
      <c r="G175" s="72"/>
      <c r="H175" s="117">
        <f>E175+F175-G175</f>
        <v>0</v>
      </c>
    </row>
    <row r="176" spans="1:8" hidden="1" x14ac:dyDescent="0.9">
      <c r="A176" s="106"/>
      <c r="B176" s="75"/>
      <c r="C176" s="116"/>
      <c r="D176" s="115" t="s">
        <v>1168</v>
      </c>
      <c r="E176" s="119">
        <f>SUM(E174:E175)</f>
        <v>0</v>
      </c>
      <c r="F176" s="72"/>
      <c r="G176" s="72"/>
      <c r="H176" s="117">
        <f>E176+F176-G176</f>
        <v>0</v>
      </c>
    </row>
    <row r="177" spans="1:8" hidden="1" x14ac:dyDescent="0.9">
      <c r="A177" s="106"/>
      <c r="B177" s="75"/>
      <c r="C177" s="116"/>
      <c r="D177" s="115"/>
      <c r="E177" s="114"/>
      <c r="F177" s="72"/>
      <c r="G177" s="72"/>
      <c r="H177" s="113"/>
    </row>
    <row r="178" spans="1:8" ht="184.5" hidden="1" x14ac:dyDescent="0.9">
      <c r="A178" s="121" t="s">
        <v>1190</v>
      </c>
      <c r="B178" s="75"/>
      <c r="C178" s="120" t="s">
        <v>1189</v>
      </c>
      <c r="D178" s="115" t="s">
        <v>1170</v>
      </c>
      <c r="E178" s="119">
        <v>0</v>
      </c>
      <c r="F178" s="72"/>
      <c r="G178" s="72"/>
      <c r="H178" s="117">
        <f>E178+F178-G178</f>
        <v>0</v>
      </c>
    </row>
    <row r="179" spans="1:8" hidden="1" x14ac:dyDescent="0.9">
      <c r="A179" s="121"/>
      <c r="B179" s="75"/>
      <c r="C179" s="120"/>
      <c r="D179" s="115" t="s">
        <v>1169</v>
      </c>
      <c r="E179" s="119">
        <v>0</v>
      </c>
      <c r="F179" s="72"/>
      <c r="G179" s="72"/>
      <c r="H179" s="117">
        <f>E179+F179-G179</f>
        <v>0</v>
      </c>
    </row>
    <row r="180" spans="1:8" hidden="1" x14ac:dyDescent="0.9">
      <c r="A180" s="106"/>
      <c r="B180" s="75"/>
      <c r="C180" s="116"/>
      <c r="D180" s="115" t="s">
        <v>1168</v>
      </c>
      <c r="E180" s="119">
        <f>SUM(E178:E179)</f>
        <v>0</v>
      </c>
      <c r="F180" s="72"/>
      <c r="G180" s="72"/>
      <c r="H180" s="117">
        <f>E180+F180-G180</f>
        <v>0</v>
      </c>
    </row>
    <row r="181" spans="1:8" hidden="1" x14ac:dyDescent="0.9">
      <c r="A181" s="106"/>
      <c r="B181" s="75"/>
      <c r="C181" s="116"/>
      <c r="D181" s="115"/>
      <c r="E181" s="114"/>
      <c r="F181" s="72"/>
      <c r="G181" s="72"/>
      <c r="H181" s="113"/>
    </row>
    <row r="182" spans="1:8" ht="123" hidden="1" x14ac:dyDescent="0.9">
      <c r="A182" s="121" t="s">
        <v>1188</v>
      </c>
      <c r="B182" s="75"/>
      <c r="C182" s="120" t="s">
        <v>1187</v>
      </c>
      <c r="D182" s="115" t="s">
        <v>1170</v>
      </c>
      <c r="E182" s="119">
        <v>0</v>
      </c>
      <c r="F182" s="72"/>
      <c r="G182" s="72"/>
      <c r="H182" s="117">
        <f>E182+F182-G182</f>
        <v>0</v>
      </c>
    </row>
    <row r="183" spans="1:8" hidden="1" x14ac:dyDescent="0.9">
      <c r="A183" s="106"/>
      <c r="B183" s="75"/>
      <c r="C183" s="116"/>
      <c r="D183" s="115" t="s">
        <v>1169</v>
      </c>
      <c r="E183" s="119">
        <v>0</v>
      </c>
      <c r="F183" s="72"/>
      <c r="G183" s="72"/>
      <c r="H183" s="117">
        <f>E183+F183-G183</f>
        <v>0</v>
      </c>
    </row>
    <row r="184" spans="1:8" hidden="1" x14ac:dyDescent="0.9">
      <c r="A184" s="106"/>
      <c r="B184" s="75"/>
      <c r="C184" s="116"/>
      <c r="D184" s="115" t="s">
        <v>1168</v>
      </c>
      <c r="E184" s="119">
        <f>SUM(E182:E183)</f>
        <v>0</v>
      </c>
      <c r="F184" s="72"/>
      <c r="G184" s="72"/>
      <c r="H184" s="117">
        <f>E184+F184-G184</f>
        <v>0</v>
      </c>
    </row>
    <row r="185" spans="1:8" hidden="1" x14ac:dyDescent="0.9">
      <c r="A185" s="112"/>
      <c r="B185" s="111"/>
      <c r="C185" s="110"/>
      <c r="D185" s="109" t="s">
        <v>675</v>
      </c>
      <c r="E185" s="108"/>
      <c r="F185" s="102"/>
      <c r="G185" s="102"/>
      <c r="H185" s="107"/>
    </row>
    <row r="186" spans="1:8" hidden="1" x14ac:dyDescent="0.9">
      <c r="A186" s="106"/>
      <c r="B186" s="75"/>
      <c r="C186" s="91"/>
      <c r="D186" s="90"/>
      <c r="E186" s="73"/>
      <c r="F186" s="72"/>
      <c r="G186" s="72"/>
      <c r="H186" s="71"/>
    </row>
    <row r="187" spans="1:8" hidden="1" x14ac:dyDescent="0.9">
      <c r="A187" s="565" t="s">
        <v>1186</v>
      </c>
      <c r="B187" s="566"/>
      <c r="C187" s="91" t="s">
        <v>1185</v>
      </c>
      <c r="D187" s="80" t="s">
        <v>1170</v>
      </c>
      <c r="E187" s="119">
        <f t="shared" ref="E187:H189" si="5">E182+E178+E174+E170</f>
        <v>0</v>
      </c>
      <c r="F187" s="78">
        <f t="shared" si="5"/>
        <v>0</v>
      </c>
      <c r="G187" s="78">
        <f t="shared" si="5"/>
        <v>0</v>
      </c>
      <c r="H187" s="117">
        <f t="shared" si="5"/>
        <v>0</v>
      </c>
    </row>
    <row r="188" spans="1:8" hidden="1" x14ac:dyDescent="0.9">
      <c r="A188" s="130"/>
      <c r="B188" s="75"/>
      <c r="C188" s="91"/>
      <c r="D188" s="80" t="s">
        <v>1169</v>
      </c>
      <c r="E188" s="119">
        <f t="shared" si="5"/>
        <v>0</v>
      </c>
      <c r="F188" s="78">
        <f t="shared" si="5"/>
        <v>0</v>
      </c>
      <c r="G188" s="78">
        <f t="shared" si="5"/>
        <v>0</v>
      </c>
      <c r="H188" s="117">
        <f t="shared" si="5"/>
        <v>0</v>
      </c>
    </row>
    <row r="189" spans="1:8" hidden="1" x14ac:dyDescent="0.9">
      <c r="A189" s="130"/>
      <c r="B189" s="75"/>
      <c r="C189" s="91"/>
      <c r="D189" s="80" t="s">
        <v>1168</v>
      </c>
      <c r="E189" s="119">
        <f t="shared" si="5"/>
        <v>0</v>
      </c>
      <c r="F189" s="78">
        <f t="shared" si="5"/>
        <v>0</v>
      </c>
      <c r="G189" s="78">
        <f t="shared" si="5"/>
        <v>0</v>
      </c>
      <c r="H189" s="117">
        <f t="shared" si="5"/>
        <v>0</v>
      </c>
    </row>
    <row r="190" spans="1:8" hidden="1" x14ac:dyDescent="0.9">
      <c r="A190" s="584"/>
      <c r="B190" s="585"/>
      <c r="C190" s="129"/>
      <c r="D190" s="128" t="s">
        <v>675</v>
      </c>
      <c r="E190" s="103"/>
      <c r="F190" s="102"/>
      <c r="G190" s="102"/>
      <c r="H190" s="101"/>
    </row>
    <row r="191" spans="1:8" ht="62.25" hidden="1" thickBot="1" x14ac:dyDescent="0.95">
      <c r="A191" s="127" t="s">
        <v>675</v>
      </c>
      <c r="B191" s="69"/>
      <c r="C191" s="126"/>
      <c r="D191" s="125"/>
      <c r="E191" s="67"/>
      <c r="F191" s="66"/>
      <c r="G191" s="66"/>
      <c r="H191" s="65"/>
    </row>
    <row r="192" spans="1:8" ht="148.5" hidden="1" customHeight="1" thickTop="1" thickBot="1" x14ac:dyDescent="0.95">
      <c r="A192" s="590" t="s">
        <v>1184</v>
      </c>
      <c r="B192" s="591"/>
      <c r="C192" s="89" t="s">
        <v>1180</v>
      </c>
      <c r="D192" s="88"/>
      <c r="E192" s="67"/>
      <c r="F192" s="66"/>
      <c r="G192" s="66"/>
      <c r="H192" s="65"/>
    </row>
    <row r="193" spans="1:8" hidden="1" x14ac:dyDescent="0.9">
      <c r="A193" s="124"/>
      <c r="B193" s="90"/>
      <c r="C193" s="91"/>
      <c r="D193" s="90"/>
      <c r="E193" s="73"/>
      <c r="F193" s="72"/>
      <c r="G193" s="72"/>
      <c r="H193" s="71"/>
    </row>
    <row r="194" spans="1:8" hidden="1" x14ac:dyDescent="0.9">
      <c r="A194" s="124"/>
      <c r="B194" s="90"/>
      <c r="C194" s="91"/>
      <c r="D194" s="90"/>
      <c r="E194" s="73"/>
      <c r="F194" s="72"/>
      <c r="G194" s="72"/>
      <c r="H194" s="71"/>
    </row>
    <row r="195" spans="1:8" s="122" customFormat="1" hidden="1" x14ac:dyDescent="0.9">
      <c r="A195" s="106"/>
      <c r="B195" s="75"/>
      <c r="C195" s="120"/>
      <c r="D195" s="80"/>
      <c r="E195" s="73"/>
      <c r="F195" s="72"/>
      <c r="G195" s="72"/>
      <c r="H195" s="71"/>
    </row>
    <row r="196" spans="1:8" s="122" customFormat="1" ht="123" hidden="1" x14ac:dyDescent="0.9">
      <c r="A196" s="121" t="s">
        <v>1183</v>
      </c>
      <c r="B196" s="75"/>
      <c r="C196" s="120" t="s">
        <v>1182</v>
      </c>
      <c r="D196" s="115" t="s">
        <v>1170</v>
      </c>
      <c r="E196" s="119">
        <v>0</v>
      </c>
      <c r="F196" s="72"/>
      <c r="G196" s="72"/>
      <c r="H196" s="117">
        <f>E196+F196-G196</f>
        <v>0</v>
      </c>
    </row>
    <row r="197" spans="1:8" s="122" customFormat="1" hidden="1" x14ac:dyDescent="0.9">
      <c r="A197" s="121"/>
      <c r="B197" s="75"/>
      <c r="C197" s="120"/>
      <c r="D197" s="115" t="s">
        <v>1169</v>
      </c>
      <c r="E197" s="119">
        <v>0</v>
      </c>
      <c r="F197" s="72"/>
      <c r="G197" s="72"/>
      <c r="H197" s="117">
        <f>E197+F197-G197</f>
        <v>0</v>
      </c>
    </row>
    <row r="198" spans="1:8" s="122" customFormat="1" hidden="1" x14ac:dyDescent="0.9">
      <c r="A198" s="121"/>
      <c r="B198" s="75"/>
      <c r="C198" s="120"/>
      <c r="D198" s="115" t="s">
        <v>1168</v>
      </c>
      <c r="E198" s="119">
        <f>SUM(E196:E197)</f>
        <v>0</v>
      </c>
      <c r="F198" s="72"/>
      <c r="G198" s="72"/>
      <c r="H198" s="117">
        <f>E198+F198-G198</f>
        <v>0</v>
      </c>
    </row>
    <row r="199" spans="1:8" s="122" customFormat="1" hidden="1" x14ac:dyDescent="0.9">
      <c r="A199" s="106"/>
      <c r="B199" s="75"/>
      <c r="C199" s="116"/>
      <c r="D199" s="115"/>
      <c r="E199" s="114"/>
      <c r="F199" s="72"/>
      <c r="G199" s="72"/>
      <c r="H199" s="113"/>
    </row>
    <row r="200" spans="1:8" hidden="1" x14ac:dyDescent="0.9">
      <c r="A200" s="124"/>
      <c r="B200" s="90"/>
      <c r="C200" s="91"/>
      <c r="D200" s="90"/>
      <c r="E200" s="73"/>
      <c r="F200" s="72"/>
      <c r="G200" s="72"/>
      <c r="H200" s="71"/>
    </row>
    <row r="201" spans="1:8" hidden="1" x14ac:dyDescent="0.9">
      <c r="A201" s="100"/>
      <c r="B201" s="99"/>
      <c r="C201" s="98"/>
      <c r="D201" s="97"/>
      <c r="E201" s="96"/>
      <c r="F201" s="95"/>
      <c r="G201" s="95"/>
      <c r="H201" s="94"/>
    </row>
    <row r="202" spans="1:8" s="77" customFormat="1" ht="123" hidden="1" x14ac:dyDescent="0.9">
      <c r="A202" s="588" t="s">
        <v>1181</v>
      </c>
      <c r="B202" s="589"/>
      <c r="C202" s="91" t="s">
        <v>1180</v>
      </c>
      <c r="D202" s="80" t="s">
        <v>1170</v>
      </c>
      <c r="E202" s="79">
        <f t="shared" ref="E202:G204" si="6">E196</f>
        <v>0</v>
      </c>
      <c r="F202" s="78">
        <f t="shared" si="6"/>
        <v>0</v>
      </c>
      <c r="G202" s="78">
        <f t="shared" si="6"/>
        <v>0</v>
      </c>
      <c r="H202" s="117">
        <f>E202+F202-G202</f>
        <v>0</v>
      </c>
    </row>
    <row r="203" spans="1:8" s="77" customFormat="1" hidden="1" x14ac:dyDescent="0.9">
      <c r="A203" s="106"/>
      <c r="B203" s="80"/>
      <c r="C203" s="91"/>
      <c r="D203" s="80" t="s">
        <v>1169</v>
      </c>
      <c r="E203" s="79">
        <f t="shared" si="6"/>
        <v>0</v>
      </c>
      <c r="F203" s="78">
        <f t="shared" si="6"/>
        <v>0</v>
      </c>
      <c r="G203" s="78">
        <f t="shared" si="6"/>
        <v>0</v>
      </c>
      <c r="H203" s="117">
        <f>E203+F203-G203</f>
        <v>0</v>
      </c>
    </row>
    <row r="204" spans="1:8" s="77" customFormat="1" hidden="1" x14ac:dyDescent="0.9">
      <c r="A204" s="106"/>
      <c r="B204" s="80"/>
      <c r="C204" s="91"/>
      <c r="D204" s="80" t="s">
        <v>1168</v>
      </c>
      <c r="E204" s="79">
        <f t="shared" si="6"/>
        <v>0</v>
      </c>
      <c r="F204" s="78">
        <f t="shared" si="6"/>
        <v>0</v>
      </c>
      <c r="G204" s="78">
        <f t="shared" si="6"/>
        <v>0</v>
      </c>
      <c r="H204" s="117">
        <f>E204+F204-G204</f>
        <v>0</v>
      </c>
    </row>
    <row r="205" spans="1:8" ht="10.5" customHeight="1" x14ac:dyDescent="0.9">
      <c r="A205" s="106"/>
      <c r="B205" s="80"/>
      <c r="C205" s="91"/>
      <c r="D205" s="90"/>
      <c r="E205" s="73"/>
      <c r="F205" s="72"/>
      <c r="G205" s="72"/>
      <c r="H205" s="71"/>
    </row>
    <row r="206" spans="1:8" x14ac:dyDescent="0.9">
      <c r="A206" s="584"/>
      <c r="B206" s="585"/>
      <c r="C206" s="105"/>
      <c r="D206" s="104"/>
      <c r="E206" s="103"/>
      <c r="F206" s="102"/>
      <c r="G206" s="102"/>
      <c r="H206" s="101"/>
    </row>
    <row r="207" spans="1:8" x14ac:dyDescent="0.9">
      <c r="A207" s="123"/>
      <c r="B207" s="122"/>
      <c r="C207" s="116"/>
      <c r="D207" s="115"/>
      <c r="E207" s="114"/>
      <c r="F207" s="72"/>
      <c r="G207" s="72"/>
      <c r="H207" s="113"/>
    </row>
    <row r="208" spans="1:8" ht="147.75" customHeight="1" thickBot="1" x14ac:dyDescent="0.95">
      <c r="A208" s="590" t="s">
        <v>1179</v>
      </c>
      <c r="B208" s="591"/>
      <c r="C208" s="89" t="s">
        <v>1173</v>
      </c>
      <c r="D208" s="88"/>
      <c r="E208" s="67"/>
      <c r="F208" s="66"/>
      <c r="G208" s="66"/>
      <c r="H208" s="65"/>
    </row>
    <row r="209" spans="1:8" ht="62.25" thickTop="1" x14ac:dyDescent="0.9">
      <c r="A209" s="106"/>
      <c r="B209" s="75"/>
      <c r="C209" s="120"/>
      <c r="D209" s="80"/>
      <c r="E209" s="73"/>
      <c r="F209" s="72"/>
      <c r="G209" s="72"/>
      <c r="H209" s="71"/>
    </row>
    <row r="210" spans="1:8" ht="128.25" customHeight="1" x14ac:dyDescent="0.9">
      <c r="A210" s="121" t="s">
        <v>1178</v>
      </c>
      <c r="B210" s="75"/>
      <c r="C210" s="120" t="s">
        <v>1177</v>
      </c>
      <c r="D210" s="115" t="s">
        <v>1170</v>
      </c>
      <c r="E210" s="119">
        <v>18051.939999999999</v>
      </c>
      <c r="F210" s="72"/>
      <c r="G210" s="72"/>
      <c r="H210" s="117">
        <v>18051.939999999999</v>
      </c>
    </row>
    <row r="211" spans="1:8" x14ac:dyDescent="0.9">
      <c r="A211" s="121"/>
      <c r="B211" s="75"/>
      <c r="C211" s="120"/>
      <c r="D211" s="115" t="s">
        <v>1169</v>
      </c>
      <c r="E211" s="119">
        <v>4792300</v>
      </c>
      <c r="F211" s="118">
        <v>0</v>
      </c>
      <c r="G211" s="118">
        <v>0</v>
      </c>
      <c r="H211" s="117">
        <f>E211+F211-G211</f>
        <v>4792300</v>
      </c>
    </row>
    <row r="212" spans="1:8" x14ac:dyDescent="0.9">
      <c r="A212" s="106"/>
      <c r="B212" s="75"/>
      <c r="C212" s="116" t="s">
        <v>675</v>
      </c>
      <c r="D212" s="115" t="s">
        <v>1168</v>
      </c>
      <c r="E212" s="119">
        <v>4810351.9400000004</v>
      </c>
      <c r="F212" s="118">
        <v>0</v>
      </c>
      <c r="G212" s="118">
        <v>0</v>
      </c>
      <c r="H212" s="117">
        <f>E212+F212-G212</f>
        <v>4810351.9400000004</v>
      </c>
    </row>
    <row r="213" spans="1:8" x14ac:dyDescent="0.9">
      <c r="A213" s="106"/>
      <c r="B213" s="75"/>
      <c r="C213" s="116"/>
      <c r="D213" s="115"/>
      <c r="E213" s="114"/>
      <c r="F213" s="72"/>
      <c r="G213" s="72" t="s">
        <v>675</v>
      </c>
      <c r="H213" s="113"/>
    </row>
    <row r="214" spans="1:8" x14ac:dyDescent="0.9">
      <c r="A214" s="106"/>
      <c r="B214" s="75"/>
      <c r="C214" s="116" t="s">
        <v>675</v>
      </c>
      <c r="D214" s="115"/>
      <c r="E214" s="114"/>
      <c r="F214" s="72"/>
      <c r="G214" s="72"/>
      <c r="H214" s="113"/>
    </row>
    <row r="215" spans="1:8" ht="105.75" customHeight="1" x14ac:dyDescent="0.9">
      <c r="A215" s="121" t="s">
        <v>1176</v>
      </c>
      <c r="B215" s="75"/>
      <c r="C215" s="120" t="s">
        <v>1175</v>
      </c>
      <c r="D215" s="115" t="s">
        <v>1170</v>
      </c>
      <c r="E215" s="119">
        <v>5417.61</v>
      </c>
      <c r="F215" s="72"/>
      <c r="G215" s="72"/>
      <c r="H215" s="117">
        <v>5417.61</v>
      </c>
    </row>
    <row r="216" spans="1:8" ht="64.5" customHeight="1" x14ac:dyDescent="0.9">
      <c r="A216" s="121"/>
      <c r="B216" s="75"/>
      <c r="C216" s="120"/>
      <c r="D216" s="115" t="s">
        <v>1169</v>
      </c>
      <c r="E216" s="119">
        <v>7000</v>
      </c>
      <c r="F216" s="118">
        <v>0</v>
      </c>
      <c r="G216" s="72">
        <v>0</v>
      </c>
      <c r="H216" s="117">
        <f>E216+F216-G216</f>
        <v>7000</v>
      </c>
    </row>
    <row r="217" spans="1:8" ht="64.5" customHeight="1" x14ac:dyDescent="0.9">
      <c r="A217" s="121"/>
      <c r="B217" s="75"/>
      <c r="C217" s="120"/>
      <c r="D217" s="115" t="s">
        <v>1168</v>
      </c>
      <c r="E217" s="119">
        <v>11746.220000000001</v>
      </c>
      <c r="F217" s="118">
        <v>0</v>
      </c>
      <c r="G217" s="72">
        <v>0</v>
      </c>
      <c r="H217" s="117">
        <f>E217+F217-G217</f>
        <v>11746.220000000001</v>
      </c>
    </row>
    <row r="218" spans="1:8" ht="64.5" customHeight="1" x14ac:dyDescent="0.9">
      <c r="A218" s="106"/>
      <c r="B218" s="75"/>
      <c r="C218" s="116"/>
      <c r="D218" s="115"/>
      <c r="E218" s="114"/>
      <c r="F218" s="72">
        <v>0</v>
      </c>
      <c r="G218" s="72"/>
      <c r="H218" s="113"/>
    </row>
    <row r="219" spans="1:8" x14ac:dyDescent="0.9">
      <c r="A219" s="112"/>
      <c r="B219" s="111"/>
      <c r="C219" s="110"/>
      <c r="D219" s="109"/>
      <c r="E219" s="108"/>
      <c r="F219" s="102"/>
      <c r="G219" s="102"/>
      <c r="H219" s="107"/>
    </row>
    <row r="220" spans="1:8" x14ac:dyDescent="0.9">
      <c r="A220" s="100"/>
      <c r="B220" s="99"/>
      <c r="C220" s="98"/>
      <c r="D220" s="97"/>
      <c r="E220" s="96"/>
      <c r="F220" s="95"/>
      <c r="G220" s="95"/>
      <c r="H220" s="94"/>
    </row>
    <row r="221" spans="1:8" s="77" customFormat="1" ht="147" customHeight="1" x14ac:dyDescent="0.9">
      <c r="A221" s="588" t="s">
        <v>1174</v>
      </c>
      <c r="B221" s="589"/>
      <c r="C221" s="91" t="s">
        <v>1173</v>
      </c>
      <c r="D221" s="80" t="s">
        <v>1170</v>
      </c>
      <c r="E221" s="79">
        <f>E215+E210</f>
        <v>23469.55</v>
      </c>
      <c r="F221" s="78">
        <f>F215+F210</f>
        <v>0</v>
      </c>
      <c r="G221" s="78">
        <f>G215+G210</f>
        <v>0</v>
      </c>
      <c r="H221" s="78">
        <f>H215+H210</f>
        <v>23469.55</v>
      </c>
    </row>
    <row r="222" spans="1:8" s="77" customFormat="1" ht="58.15" customHeight="1" x14ac:dyDescent="0.9">
      <c r="A222" s="106"/>
      <c r="B222" s="80"/>
      <c r="C222" s="91"/>
      <c r="D222" s="80" t="s">
        <v>1169</v>
      </c>
      <c r="E222" s="79">
        <f t="shared" ref="E222:G223" si="7">E216+E211</f>
        <v>4799300</v>
      </c>
      <c r="F222" s="78">
        <f t="shared" si="7"/>
        <v>0</v>
      </c>
      <c r="G222" s="78">
        <f t="shared" si="7"/>
        <v>0</v>
      </c>
      <c r="H222" s="78">
        <f>E222+F222-G222</f>
        <v>4799300</v>
      </c>
    </row>
    <row r="223" spans="1:8" s="77" customFormat="1" x14ac:dyDescent="0.9">
      <c r="A223" s="106"/>
      <c r="B223" s="80"/>
      <c r="C223" s="91"/>
      <c r="D223" s="80" t="s">
        <v>1168</v>
      </c>
      <c r="E223" s="79">
        <f t="shared" si="7"/>
        <v>4822098.16</v>
      </c>
      <c r="F223" s="78">
        <f t="shared" si="7"/>
        <v>0</v>
      </c>
      <c r="G223" s="78">
        <f t="shared" si="7"/>
        <v>0</v>
      </c>
      <c r="H223" s="78">
        <f>E223+F223-G223</f>
        <v>4822098.16</v>
      </c>
    </row>
    <row r="224" spans="1:8" ht="15.75" customHeight="1" x14ac:dyDescent="0.9">
      <c r="A224" s="106"/>
      <c r="B224" s="80"/>
      <c r="C224" s="91"/>
      <c r="D224" s="90"/>
      <c r="E224" s="73"/>
      <c r="F224" s="72"/>
      <c r="G224" s="72"/>
      <c r="H224" s="71"/>
    </row>
    <row r="225" spans="1:8" x14ac:dyDescent="0.9">
      <c r="A225" s="584"/>
      <c r="B225" s="585"/>
      <c r="C225" s="105"/>
      <c r="D225" s="104"/>
      <c r="E225" s="103"/>
      <c r="F225" s="102"/>
      <c r="G225" s="102"/>
      <c r="H225" s="101"/>
    </row>
    <row r="226" spans="1:8" x14ac:dyDescent="0.9">
      <c r="A226" s="100"/>
      <c r="B226" s="99"/>
      <c r="C226" s="98"/>
      <c r="D226" s="97"/>
      <c r="E226" s="96"/>
      <c r="F226" s="95"/>
      <c r="G226" s="95"/>
      <c r="H226" s="94"/>
    </row>
    <row r="227" spans="1:8" s="77" customFormat="1" x14ac:dyDescent="0.9">
      <c r="A227" s="593" t="s">
        <v>1172</v>
      </c>
      <c r="B227" s="594"/>
      <c r="C227" s="91"/>
      <c r="D227" s="80" t="s">
        <v>1170</v>
      </c>
      <c r="E227" s="79">
        <f>E221+E202+E187+E162+E136+E106+E80+E50</f>
        <v>312814.44999999995</v>
      </c>
      <c r="F227" s="78">
        <f>F221+F202+F187+F162+F136+F106+F80+F50</f>
        <v>0</v>
      </c>
      <c r="G227" s="78">
        <f>G221+G202+G187+G162+G136+G106+G80+G50</f>
        <v>0</v>
      </c>
      <c r="H227" s="78">
        <f>H221+H202+H187+H162+H136+H106+H80+H50</f>
        <v>301069.13</v>
      </c>
    </row>
    <row r="228" spans="1:8" s="77" customFormat="1" x14ac:dyDescent="0.9">
      <c r="A228" s="93"/>
      <c r="B228" s="92"/>
      <c r="C228" s="91"/>
      <c r="D228" s="80" t="s">
        <v>1169</v>
      </c>
      <c r="E228" s="79">
        <f t="shared" ref="E228:G229" si="8">E222+E203+E188+E163+E137+E107+E81+E51</f>
        <v>30141595.120000001</v>
      </c>
      <c r="F228" s="78">
        <f t="shared" si="8"/>
        <v>0</v>
      </c>
      <c r="G228" s="78">
        <f t="shared" si="8"/>
        <v>0</v>
      </c>
      <c r="H228" s="78">
        <f>E228+F228-G228</f>
        <v>30141595.120000001</v>
      </c>
    </row>
    <row r="229" spans="1:8" s="77" customFormat="1" x14ac:dyDescent="0.9">
      <c r="A229" s="93"/>
      <c r="B229" s="92"/>
      <c r="C229" s="91"/>
      <c r="D229" s="80" t="s">
        <v>1168</v>
      </c>
      <c r="E229" s="79">
        <f t="shared" si="8"/>
        <v>30453738.18</v>
      </c>
      <c r="F229" s="78">
        <f t="shared" si="8"/>
        <v>0</v>
      </c>
      <c r="G229" s="78">
        <f t="shared" si="8"/>
        <v>11745.32</v>
      </c>
      <c r="H229" s="78">
        <f>E229+F229-G229</f>
        <v>30441992.859999999</v>
      </c>
    </row>
    <row r="230" spans="1:8" x14ac:dyDescent="0.9">
      <c r="A230" s="93"/>
      <c r="B230" s="92"/>
      <c r="C230" s="91"/>
      <c r="D230" s="90"/>
      <c r="E230" s="73"/>
      <c r="F230" s="72"/>
      <c r="G230" s="72"/>
      <c r="H230" s="71"/>
    </row>
    <row r="231" spans="1:8" ht="62.25" thickBot="1" x14ac:dyDescent="0.95">
      <c r="A231" s="595"/>
      <c r="B231" s="596"/>
      <c r="C231" s="89"/>
      <c r="D231" s="88"/>
      <c r="E231" s="67"/>
      <c r="F231" s="66"/>
      <c r="G231" s="66"/>
      <c r="H231" s="65"/>
    </row>
    <row r="232" spans="1:8" ht="62.25" thickTop="1" x14ac:dyDescent="0.9">
      <c r="A232" s="87"/>
      <c r="B232" s="86"/>
      <c r="C232" s="85"/>
      <c r="D232" s="84"/>
      <c r="E232" s="83"/>
      <c r="F232" s="82"/>
      <c r="G232" s="82"/>
      <c r="H232" s="81"/>
    </row>
    <row r="233" spans="1:8" s="77" customFormat="1" x14ac:dyDescent="0.9">
      <c r="A233" s="76" t="s">
        <v>1171</v>
      </c>
      <c r="B233" s="75"/>
      <c r="C233" s="74"/>
      <c r="D233" s="80" t="s">
        <v>1170</v>
      </c>
      <c r="E233" s="79">
        <f>E227</f>
        <v>312814.44999999995</v>
      </c>
      <c r="F233" s="78">
        <f>F227</f>
        <v>0</v>
      </c>
      <c r="G233" s="78">
        <f>G227</f>
        <v>0</v>
      </c>
      <c r="H233" s="78">
        <f>H227</f>
        <v>301069.13</v>
      </c>
    </row>
    <row r="234" spans="1:8" s="77" customFormat="1" x14ac:dyDescent="0.9">
      <c r="A234" s="76"/>
      <c r="B234" s="75"/>
      <c r="C234" s="74"/>
      <c r="D234" s="80" t="s">
        <v>1169</v>
      </c>
      <c r="E234" s="79">
        <f>E228+E14+E10+E12</f>
        <v>33871619.970000006</v>
      </c>
      <c r="F234" s="78">
        <f>F228+F14+F10+F12</f>
        <v>126605.45</v>
      </c>
      <c r="G234" s="78">
        <f>G228+G14+G10+G12</f>
        <v>0</v>
      </c>
      <c r="H234" s="78">
        <f>H228+H14+H10+H12</f>
        <v>33998225.420000002</v>
      </c>
    </row>
    <row r="235" spans="1:8" s="77" customFormat="1" x14ac:dyDescent="0.9">
      <c r="A235" s="76"/>
      <c r="B235" s="75"/>
      <c r="C235" s="74"/>
      <c r="D235" s="80" t="s">
        <v>1168</v>
      </c>
      <c r="E235" s="79">
        <f>E229+E21</f>
        <v>36453738.18</v>
      </c>
      <c r="F235" s="78">
        <f>F229+F21</f>
        <v>0</v>
      </c>
      <c r="G235" s="78">
        <f>G229+G21</f>
        <v>11745.32</v>
      </c>
      <c r="H235" s="78">
        <f>H229+H21</f>
        <v>36441992.859999999</v>
      </c>
    </row>
    <row r="236" spans="1:8" x14ac:dyDescent="0.9">
      <c r="A236" s="76"/>
      <c r="B236" s="75"/>
      <c r="C236" s="74"/>
      <c r="D236" s="73"/>
      <c r="E236" s="73"/>
      <c r="F236" s="72"/>
      <c r="G236" s="72"/>
      <c r="H236" s="71"/>
    </row>
    <row r="237" spans="1:8" ht="62.25" thickBot="1" x14ac:dyDescent="0.95">
      <c r="A237" s="70"/>
      <c r="B237" s="69"/>
      <c r="C237" s="68"/>
      <c r="D237" s="67"/>
      <c r="E237" s="67"/>
      <c r="F237" s="66"/>
      <c r="G237" s="66"/>
      <c r="H237" s="65"/>
    </row>
    <row r="238" spans="1:8" ht="24.75" customHeight="1" thickTop="1" x14ac:dyDescent="0.9">
      <c r="A238" s="586" t="s">
        <v>675</v>
      </c>
      <c r="B238" s="586"/>
      <c r="C238" s="586"/>
      <c r="D238" s="586"/>
      <c r="E238" s="64"/>
      <c r="F238" s="63"/>
      <c r="G238" s="63"/>
      <c r="H238" s="62" t="s">
        <v>675</v>
      </c>
    </row>
    <row r="239" spans="1:8" x14ac:dyDescent="0.9">
      <c r="E239" s="53" t="s">
        <v>1167</v>
      </c>
      <c r="F239" s="54">
        <f>F234-G234</f>
        <v>126605.45</v>
      </c>
    </row>
    <row r="240" spans="1:8" x14ac:dyDescent="0.9">
      <c r="A240" s="592"/>
      <c r="B240" s="592"/>
      <c r="C240" s="592"/>
      <c r="D240" s="592"/>
      <c r="E240" s="58" t="s">
        <v>1166</v>
      </c>
      <c r="F240" s="57">
        <f>F235-G235</f>
        <v>-11745.32</v>
      </c>
      <c r="G240" s="57"/>
      <c r="H240" s="55" t="s">
        <v>1165</v>
      </c>
    </row>
    <row r="241" spans="3:8" ht="90" x14ac:dyDescent="1.1499999999999999">
      <c r="C241" s="61" t="s">
        <v>675</v>
      </c>
      <c r="E241" s="59">
        <f>E81+E107</f>
        <v>24639339.120000001</v>
      </c>
      <c r="F241" s="57"/>
      <c r="G241" s="57" t="s">
        <v>1164</v>
      </c>
      <c r="H241" s="59">
        <f>H81+H107</f>
        <v>24639339.120000001</v>
      </c>
    </row>
    <row r="242" spans="3:8" x14ac:dyDescent="0.9">
      <c r="C242" s="60" t="s">
        <v>675</v>
      </c>
      <c r="E242" s="59">
        <f>E137</f>
        <v>702956</v>
      </c>
      <c r="F242" s="57"/>
      <c r="G242" s="57" t="s">
        <v>1163</v>
      </c>
      <c r="H242" s="59">
        <f>H137</f>
        <v>702956</v>
      </c>
    </row>
    <row r="243" spans="3:8" x14ac:dyDescent="0.9">
      <c r="E243" s="59">
        <f>E222</f>
        <v>4799300</v>
      </c>
      <c r="F243" s="57"/>
      <c r="G243" s="54" t="s">
        <v>1162</v>
      </c>
      <c r="H243" s="59">
        <f>H222</f>
        <v>4799300</v>
      </c>
    </row>
    <row r="244" spans="3:8" x14ac:dyDescent="0.9">
      <c r="E244" s="59">
        <f>SUM(E241:E243)</f>
        <v>30141595.120000001</v>
      </c>
      <c r="F244" s="57"/>
      <c r="G244" s="54" t="s">
        <v>1161</v>
      </c>
      <c r="H244" s="59">
        <f>SUM(H241:H243)</f>
        <v>30141595.120000001</v>
      </c>
    </row>
    <row r="245" spans="3:8" x14ac:dyDescent="0.9">
      <c r="E245" s="58"/>
      <c r="F245" s="57"/>
    </row>
    <row r="246" spans="3:8" x14ac:dyDescent="0.9">
      <c r="E246" s="58"/>
      <c r="F246" s="57"/>
    </row>
    <row r="247" spans="3:8" x14ac:dyDescent="0.9">
      <c r="E247" s="58"/>
      <c r="F247" s="57"/>
    </row>
    <row r="248" spans="3:8" x14ac:dyDescent="0.9">
      <c r="E248" s="58"/>
      <c r="F248" s="57"/>
    </row>
    <row r="249" spans="3:8" x14ac:dyDescent="0.9">
      <c r="E249" s="58"/>
      <c r="F249" s="57"/>
      <c r="H249" s="54"/>
    </row>
    <row r="250" spans="3:8" x14ac:dyDescent="0.9">
      <c r="E250" s="58"/>
      <c r="F250" s="57"/>
      <c r="H250" s="54"/>
    </row>
    <row r="251" spans="3:8" x14ac:dyDescent="0.9">
      <c r="E251" s="58"/>
      <c r="F251" s="57"/>
      <c r="H251" s="54"/>
    </row>
    <row r="252" spans="3:8" x14ac:dyDescent="0.9">
      <c r="E252" s="58"/>
      <c r="F252" s="57"/>
      <c r="H252" s="54"/>
    </row>
    <row r="253" spans="3:8" x14ac:dyDescent="0.9">
      <c r="E253" s="58"/>
      <c r="F253" s="57"/>
    </row>
  </sheetData>
  <mergeCells count="39">
    <mergeCell ref="A240:D240"/>
    <mergeCell ref="A227:B227"/>
    <mergeCell ref="A231:B231"/>
    <mergeCell ref="A192:B192"/>
    <mergeCell ref="A202:B202"/>
    <mergeCell ref="A206:B206"/>
    <mergeCell ref="A208:B208"/>
    <mergeCell ref="A221:B221"/>
    <mergeCell ref="A238:D238"/>
    <mergeCell ref="A109:B109"/>
    <mergeCell ref="A24:B24"/>
    <mergeCell ref="C24:D24"/>
    <mergeCell ref="A50:B50"/>
    <mergeCell ref="A53:B53"/>
    <mergeCell ref="A57:B57"/>
    <mergeCell ref="A80:B80"/>
    <mergeCell ref="A83:B83"/>
    <mergeCell ref="A162:B162"/>
    <mergeCell ref="A165:B165"/>
    <mergeCell ref="A168:B168"/>
    <mergeCell ref="A187:B187"/>
    <mergeCell ref="A190:B190"/>
    <mergeCell ref="A112:B112"/>
    <mergeCell ref="A114:B114"/>
    <mergeCell ref="H4:H7"/>
    <mergeCell ref="E4:E7"/>
    <mergeCell ref="F4:G7"/>
    <mergeCell ref="A2:H2"/>
    <mergeCell ref="A225:B225"/>
    <mergeCell ref="A136:B136"/>
    <mergeCell ref="A139:B139"/>
    <mergeCell ref="A142:B142"/>
    <mergeCell ref="A144:B144"/>
    <mergeCell ref="A148:B148"/>
    <mergeCell ref="A84:B84"/>
    <mergeCell ref="A106:B106"/>
    <mergeCell ref="A1:D1"/>
    <mergeCell ref="A4:B7"/>
    <mergeCell ref="C4:C7"/>
  </mergeCells>
  <printOptions horizontalCentered="1"/>
  <pageMargins left="3.937007874015748E-2" right="3.937007874015748E-2" top="0.35433070866141736" bottom="0.23622047244094491" header="0.31496062992125984" footer="0.31496062992125984"/>
  <pageSetup paperSize="9" scale="17" fitToWidth="3" fitToHeight="3" orientation="portrait" r:id="rId1"/>
  <rowBreaks count="1" manualBreakCount="1">
    <brk id="110"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08D1-A90C-440E-B931-21C84C31CF51}">
  <dimension ref="A1:K2086"/>
  <sheetViews>
    <sheetView view="pageBreakPreview" zoomScale="15" zoomScaleNormal="100" zoomScaleSheetLayoutView="15" workbookViewId="0">
      <selection activeCell="AI111" sqref="AI111"/>
    </sheetView>
  </sheetViews>
  <sheetFormatPr defaultColWidth="9.140625" defaultRowHeight="72" x14ac:dyDescent="1.05"/>
  <cols>
    <col min="1" max="1" width="44.28515625" style="200" customWidth="1"/>
    <col min="2" max="2" width="105" style="193" customWidth="1"/>
    <col min="3" max="3" width="40.140625" style="199" customWidth="1"/>
    <col min="4" max="4" width="173.42578125" style="198" customWidth="1"/>
    <col min="5" max="5" width="27.7109375" style="197" customWidth="1"/>
    <col min="6" max="6" width="97.140625" style="195" customWidth="1"/>
    <col min="7" max="7" width="76" style="196" customWidth="1"/>
    <col min="8" max="8" width="76.7109375" style="196" customWidth="1"/>
    <col min="9" max="9" width="96.85546875" style="195" customWidth="1"/>
    <col min="10" max="10" width="57" style="194" customWidth="1"/>
    <col min="11" max="11" width="9.140625" style="194"/>
    <col min="12" max="16384" width="9.140625" style="193"/>
  </cols>
  <sheetData>
    <row r="1" spans="1:9" s="194" customFormat="1" ht="92.25" x14ac:dyDescent="1.05">
      <c r="A1" s="611" t="s">
        <v>1277</v>
      </c>
      <c r="B1" s="611"/>
      <c r="C1" s="611"/>
      <c r="D1" s="611"/>
      <c r="E1" s="611"/>
      <c r="F1" s="611"/>
      <c r="G1" s="611"/>
      <c r="H1" s="611"/>
      <c r="I1" s="611"/>
    </row>
    <row r="2" spans="1:9" s="194" customFormat="1" ht="92.25" customHeight="1" x14ac:dyDescent="1.05">
      <c r="A2" s="583" t="s">
        <v>1532</v>
      </c>
      <c r="B2" s="583"/>
      <c r="C2" s="583"/>
      <c r="D2" s="583"/>
      <c r="E2" s="583"/>
      <c r="F2" s="583"/>
      <c r="G2" s="583"/>
      <c r="H2" s="583"/>
      <c r="I2" s="583"/>
    </row>
    <row r="3" spans="1:9" s="194" customFormat="1" ht="72.75" thickBot="1" x14ac:dyDescent="1.1000000000000001">
      <c r="A3" s="333"/>
      <c r="C3" s="332"/>
      <c r="D3" s="273"/>
      <c r="E3" s="272"/>
      <c r="F3" s="195"/>
      <c r="G3" s="196"/>
      <c r="H3" s="196"/>
      <c r="I3" s="195"/>
    </row>
    <row r="4" spans="1:9" ht="72.75" customHeight="1" thickTop="1" x14ac:dyDescent="1.05">
      <c r="A4" s="616" t="s">
        <v>1531</v>
      </c>
      <c r="B4" s="617"/>
      <c r="C4" s="618"/>
      <c r="D4" s="625" t="s">
        <v>1274</v>
      </c>
      <c r="E4" s="331"/>
      <c r="F4" s="604" t="s">
        <v>1273</v>
      </c>
      <c r="G4" s="627" t="s">
        <v>1272</v>
      </c>
      <c r="H4" s="628"/>
      <c r="I4" s="604" t="s">
        <v>1271</v>
      </c>
    </row>
    <row r="5" spans="1:9" x14ac:dyDescent="1.05">
      <c r="A5" s="619"/>
      <c r="B5" s="620"/>
      <c r="C5" s="621"/>
      <c r="D5" s="603"/>
      <c r="E5" s="603"/>
      <c r="F5" s="605"/>
      <c r="G5" s="629"/>
      <c r="H5" s="630"/>
      <c r="I5" s="605"/>
    </row>
    <row r="6" spans="1:9" x14ac:dyDescent="1.05">
      <c r="A6" s="619"/>
      <c r="B6" s="620"/>
      <c r="C6" s="621"/>
      <c r="D6" s="603"/>
      <c r="E6" s="603"/>
      <c r="F6" s="605"/>
      <c r="G6" s="629"/>
      <c r="H6" s="630"/>
      <c r="I6" s="605"/>
    </row>
    <row r="7" spans="1:9" ht="273" customHeight="1" thickBot="1" x14ac:dyDescent="1.1000000000000001">
      <c r="A7" s="622"/>
      <c r="B7" s="623"/>
      <c r="C7" s="624"/>
      <c r="D7" s="626"/>
      <c r="E7" s="330"/>
      <c r="F7" s="606"/>
      <c r="G7" s="631"/>
      <c r="H7" s="632"/>
      <c r="I7" s="606"/>
    </row>
    <row r="8" spans="1:9" ht="261" customHeight="1" thickTop="1" thickBot="1" x14ac:dyDescent="1.1000000000000001">
      <c r="A8" s="612" t="s">
        <v>675</v>
      </c>
      <c r="B8" s="613"/>
      <c r="C8" s="313" t="s">
        <v>675</v>
      </c>
      <c r="D8" s="329" t="s">
        <v>675</v>
      </c>
      <c r="E8" s="252"/>
      <c r="F8" s="328"/>
      <c r="G8" s="328" t="s">
        <v>1270</v>
      </c>
      <c r="H8" s="328" t="s">
        <v>1269</v>
      </c>
      <c r="I8" s="328"/>
    </row>
    <row r="9" spans="1:9" ht="219" customHeight="1" thickTop="1" x14ac:dyDescent="1.05">
      <c r="A9" s="607" t="s">
        <v>1300</v>
      </c>
      <c r="B9" s="608"/>
      <c r="C9" s="327" t="s">
        <v>665</v>
      </c>
      <c r="D9" s="326" t="s">
        <v>1503</v>
      </c>
      <c r="E9" s="326" t="s">
        <v>675</v>
      </c>
      <c r="F9" s="325"/>
      <c r="G9" s="325"/>
      <c r="H9" s="325"/>
      <c r="I9" s="325"/>
    </row>
    <row r="10" spans="1:9" x14ac:dyDescent="1.05">
      <c r="A10" s="222"/>
      <c r="B10" s="220"/>
      <c r="C10" s="220"/>
      <c r="D10" s="221"/>
      <c r="E10" s="220"/>
      <c r="F10" s="247"/>
      <c r="G10" s="248"/>
      <c r="H10" s="248"/>
      <c r="I10" s="247"/>
    </row>
    <row r="11" spans="1:9" x14ac:dyDescent="1.05">
      <c r="A11" s="233" t="s">
        <v>1530</v>
      </c>
      <c r="B11" s="249" t="s">
        <v>693</v>
      </c>
      <c r="C11" s="220" t="s">
        <v>665</v>
      </c>
      <c r="D11" s="221" t="s">
        <v>1529</v>
      </c>
      <c r="E11" s="220"/>
      <c r="F11" s="236"/>
      <c r="G11" s="237"/>
      <c r="H11" s="237"/>
      <c r="I11" s="236"/>
    </row>
    <row r="12" spans="1:9" x14ac:dyDescent="1.05">
      <c r="A12" s="222"/>
      <c r="B12" s="246" t="s">
        <v>1307</v>
      </c>
      <c r="C12" s="220"/>
      <c r="D12" s="198" t="s">
        <v>1306</v>
      </c>
      <c r="E12" s="197" t="s">
        <v>1170</v>
      </c>
      <c r="F12" s="244">
        <v>456094.16</v>
      </c>
      <c r="G12" s="245">
        <v>0</v>
      </c>
      <c r="H12" s="245">
        <v>0</v>
      </c>
      <c r="I12" s="244">
        <v>293624.65999999997</v>
      </c>
    </row>
    <row r="13" spans="1:9" x14ac:dyDescent="1.05">
      <c r="A13" s="222"/>
      <c r="B13" s="220"/>
      <c r="C13" s="220"/>
      <c r="E13" s="197" t="s">
        <v>1169</v>
      </c>
      <c r="F13" s="236">
        <v>17865616.699999999</v>
      </c>
      <c r="G13" s="245">
        <v>64470</v>
      </c>
      <c r="H13" s="245">
        <v>0</v>
      </c>
      <c r="I13" s="244">
        <f>F13+G13-H13</f>
        <v>17930086.699999999</v>
      </c>
    </row>
    <row r="14" spans="1:9" x14ac:dyDescent="1.05">
      <c r="A14" s="222"/>
      <c r="B14" s="220"/>
      <c r="C14" s="220"/>
      <c r="D14" s="198" t="s">
        <v>675</v>
      </c>
      <c r="E14" s="197" t="s">
        <v>1168</v>
      </c>
      <c r="F14" s="236">
        <v>18321710.859999999</v>
      </c>
      <c r="G14" s="245">
        <v>64470</v>
      </c>
      <c r="H14" s="245">
        <v>162469.5</v>
      </c>
      <c r="I14" s="244">
        <f>F14+G14-H14</f>
        <v>18223711.359999999</v>
      </c>
    </row>
    <row r="15" spans="1:9" x14ac:dyDescent="1.05">
      <c r="A15" s="222"/>
      <c r="B15" s="220"/>
      <c r="C15" s="220"/>
      <c r="F15" s="236"/>
      <c r="G15" s="237"/>
      <c r="H15" s="237"/>
      <c r="I15" s="236"/>
    </row>
    <row r="16" spans="1:9" x14ac:dyDescent="1.05">
      <c r="A16" s="222"/>
      <c r="B16" s="246" t="s">
        <v>1320</v>
      </c>
      <c r="C16" s="220"/>
      <c r="D16" s="198" t="s">
        <v>1319</v>
      </c>
      <c r="E16" s="197" t="s">
        <v>1170</v>
      </c>
      <c r="F16" s="244">
        <v>0</v>
      </c>
      <c r="G16" s="245">
        <v>0</v>
      </c>
      <c r="H16" s="245">
        <v>0</v>
      </c>
      <c r="I16" s="244">
        <v>0</v>
      </c>
    </row>
    <row r="17" spans="1:11" x14ac:dyDescent="1.05">
      <c r="A17" s="222"/>
      <c r="B17" s="246"/>
      <c r="C17" s="220"/>
      <c r="E17" s="197" t="s">
        <v>1169</v>
      </c>
      <c r="F17" s="244">
        <v>0</v>
      </c>
      <c r="G17" s="245">
        <v>0</v>
      </c>
      <c r="H17" s="245"/>
      <c r="I17" s="244"/>
    </row>
    <row r="18" spans="1:11" x14ac:dyDescent="1.05">
      <c r="A18" s="222"/>
      <c r="B18" s="246"/>
      <c r="C18" s="220"/>
      <c r="E18" s="197" t="s">
        <v>1168</v>
      </c>
      <c r="F18" s="244">
        <v>0</v>
      </c>
      <c r="G18" s="245">
        <v>0</v>
      </c>
      <c r="H18" s="245"/>
      <c r="I18" s="244" t="s">
        <v>675</v>
      </c>
    </row>
    <row r="19" spans="1:11" x14ac:dyDescent="1.05">
      <c r="A19" s="222"/>
      <c r="B19" s="246"/>
      <c r="C19" s="220"/>
      <c r="F19" s="244"/>
      <c r="G19" s="245"/>
      <c r="H19" s="245"/>
      <c r="I19" s="244"/>
    </row>
    <row r="20" spans="1:11" s="221" customFormat="1" x14ac:dyDescent="1.05">
      <c r="A20" s="250"/>
      <c r="B20" s="221" t="s">
        <v>1296</v>
      </c>
      <c r="C20" s="221" t="s">
        <v>665</v>
      </c>
      <c r="D20" s="221" t="s">
        <v>1529</v>
      </c>
      <c r="E20" s="220" t="s">
        <v>1170</v>
      </c>
      <c r="F20" s="218">
        <f>+F12+F16</f>
        <v>456094.16</v>
      </c>
      <c r="G20" s="219">
        <f>+G12+G16</f>
        <v>0</v>
      </c>
      <c r="H20" s="219">
        <f>+H12+H16</f>
        <v>0</v>
      </c>
      <c r="I20" s="218">
        <f>I16+I12</f>
        <v>293624.65999999997</v>
      </c>
      <c r="J20" s="266"/>
      <c r="K20" s="266"/>
    </row>
    <row r="21" spans="1:11" s="221" customFormat="1" x14ac:dyDescent="1.05">
      <c r="A21" s="250"/>
      <c r="E21" s="220" t="s">
        <v>1169</v>
      </c>
      <c r="F21" s="218">
        <f>+F13+F17</f>
        <v>17865616.699999999</v>
      </c>
      <c r="G21" s="219">
        <f>G17+G13</f>
        <v>64470</v>
      </c>
      <c r="H21" s="219">
        <f>+H13+H17</f>
        <v>0</v>
      </c>
      <c r="I21" s="218">
        <f>F21+G21-H21</f>
        <v>17930086.699999999</v>
      </c>
      <c r="J21" s="266"/>
      <c r="K21" s="266"/>
    </row>
    <row r="22" spans="1:11" s="221" customFormat="1" x14ac:dyDescent="1.05">
      <c r="A22" s="250"/>
      <c r="E22" s="220" t="s">
        <v>1168</v>
      </c>
      <c r="F22" s="218">
        <f>+F14+F18</f>
        <v>18321710.859999999</v>
      </c>
      <c r="G22" s="219">
        <f>G18+G14</f>
        <v>64470</v>
      </c>
      <c r="H22" s="219">
        <f>+H14+H18</f>
        <v>162469.5</v>
      </c>
      <c r="I22" s="218">
        <f>F22+G22-H22</f>
        <v>18223711.359999999</v>
      </c>
      <c r="J22" s="266"/>
      <c r="K22" s="266"/>
    </row>
    <row r="23" spans="1:11" s="221" customFormat="1" x14ac:dyDescent="1.05">
      <c r="A23" s="250"/>
      <c r="E23" s="220"/>
      <c r="F23" s="218"/>
      <c r="G23" s="219"/>
      <c r="H23" s="219"/>
      <c r="I23" s="218"/>
      <c r="J23" s="266"/>
      <c r="K23" s="266"/>
    </row>
    <row r="24" spans="1:11" x14ac:dyDescent="1.05">
      <c r="A24" s="233" t="s">
        <v>1528</v>
      </c>
      <c r="B24" s="249" t="s">
        <v>693</v>
      </c>
      <c r="C24" s="225" t="s">
        <v>670</v>
      </c>
      <c r="D24" s="221" t="s">
        <v>1527</v>
      </c>
      <c r="E24" s="324"/>
      <c r="F24" s="244"/>
      <c r="G24" s="245"/>
      <c r="H24" s="245"/>
      <c r="I24" s="244"/>
    </row>
    <row r="25" spans="1:11" x14ac:dyDescent="1.05">
      <c r="A25" s="233"/>
      <c r="B25" s="246" t="s">
        <v>1307</v>
      </c>
      <c r="C25" s="220"/>
      <c r="D25" s="198" t="s">
        <v>1306</v>
      </c>
      <c r="E25" s="197" t="s">
        <v>1170</v>
      </c>
      <c r="F25" s="244">
        <v>33176.21</v>
      </c>
      <c r="G25" s="245">
        <v>0</v>
      </c>
      <c r="H25" s="245">
        <v>0</v>
      </c>
      <c r="I25" s="244">
        <v>24625.16</v>
      </c>
    </row>
    <row r="26" spans="1:11" x14ac:dyDescent="1.05">
      <c r="A26" s="233"/>
      <c r="B26" s="246"/>
      <c r="C26" s="220"/>
      <c r="E26" s="197" t="s">
        <v>1169</v>
      </c>
      <c r="F26" s="244">
        <v>32090</v>
      </c>
      <c r="G26" s="245">
        <v>0</v>
      </c>
      <c r="H26" s="245">
        <v>0</v>
      </c>
      <c r="I26" s="244">
        <f>F26+G26-H26</f>
        <v>32090</v>
      </c>
    </row>
    <row r="27" spans="1:11" x14ac:dyDescent="1.05">
      <c r="A27" s="222"/>
      <c r="B27" s="246"/>
      <c r="C27" s="220"/>
      <c r="E27" s="197" t="s">
        <v>1168</v>
      </c>
      <c r="F27" s="244">
        <v>65266.21</v>
      </c>
      <c r="G27" s="245">
        <v>0</v>
      </c>
      <c r="H27" s="245">
        <v>8551.0499999999993</v>
      </c>
      <c r="I27" s="244">
        <f>F27+G27-H27</f>
        <v>56715.16</v>
      </c>
    </row>
    <row r="28" spans="1:11" x14ac:dyDescent="1.05">
      <c r="A28" s="222"/>
      <c r="B28" s="220"/>
      <c r="C28" s="220"/>
      <c r="F28" s="236"/>
      <c r="G28" s="237"/>
      <c r="H28" s="237"/>
      <c r="I28" s="236"/>
    </row>
    <row r="29" spans="1:11" x14ac:dyDescent="1.05">
      <c r="A29" s="222"/>
      <c r="B29" s="246" t="s">
        <v>1320</v>
      </c>
      <c r="C29" s="220"/>
      <c r="D29" s="198" t="s">
        <v>1319</v>
      </c>
      <c r="E29" s="197" t="s">
        <v>1170</v>
      </c>
      <c r="F29" s="244">
        <v>0</v>
      </c>
      <c r="G29" s="245">
        <v>0</v>
      </c>
      <c r="H29" s="245">
        <v>0</v>
      </c>
      <c r="I29" s="244">
        <v>0</v>
      </c>
    </row>
    <row r="30" spans="1:11" x14ac:dyDescent="1.05">
      <c r="A30" s="222"/>
      <c r="B30" s="220"/>
      <c r="C30" s="220"/>
      <c r="E30" s="197" t="s">
        <v>1169</v>
      </c>
      <c r="F30" s="236">
        <v>0</v>
      </c>
      <c r="G30" s="237"/>
      <c r="H30" s="237"/>
      <c r="I30" s="236"/>
    </row>
    <row r="31" spans="1:11" x14ac:dyDescent="1.05">
      <c r="A31" s="222"/>
      <c r="B31" s="220"/>
      <c r="C31" s="220"/>
      <c r="E31" s="197" t="s">
        <v>1168</v>
      </c>
      <c r="F31" s="236">
        <f>SUM(F29:F30)</f>
        <v>0</v>
      </c>
      <c r="G31" s="237"/>
      <c r="H31" s="237"/>
      <c r="I31" s="236"/>
    </row>
    <row r="32" spans="1:11" s="221" customFormat="1" x14ac:dyDescent="1.05">
      <c r="A32" s="321"/>
      <c r="B32" s="257"/>
      <c r="C32" s="257"/>
      <c r="D32" s="257"/>
      <c r="E32" s="256"/>
      <c r="F32" s="254"/>
      <c r="G32" s="255"/>
      <c r="H32" s="255"/>
      <c r="I32" s="254"/>
      <c r="J32" s="266"/>
      <c r="K32" s="266"/>
    </row>
    <row r="33" spans="1:11" s="221" customFormat="1" x14ac:dyDescent="1.05">
      <c r="A33" s="250"/>
      <c r="B33" s="221" t="s">
        <v>1296</v>
      </c>
      <c r="C33" s="221" t="s">
        <v>670</v>
      </c>
      <c r="D33" s="221" t="s">
        <v>1527</v>
      </c>
      <c r="E33" s="220" t="s">
        <v>1170</v>
      </c>
      <c r="F33" s="239">
        <f t="shared" ref="F33:G35" si="0">F29+F25</f>
        <v>33176.21</v>
      </c>
      <c r="G33" s="240">
        <f t="shared" si="0"/>
        <v>0</v>
      </c>
      <c r="H33" s="240">
        <f>H25+H29</f>
        <v>0</v>
      </c>
      <c r="I33" s="239">
        <f>I29+I25</f>
        <v>24625.16</v>
      </c>
      <c r="J33" s="266"/>
      <c r="K33" s="266"/>
    </row>
    <row r="34" spans="1:11" s="221" customFormat="1" x14ac:dyDescent="1.05">
      <c r="A34" s="250"/>
      <c r="E34" s="220" t="s">
        <v>1169</v>
      </c>
      <c r="F34" s="218">
        <f t="shared" si="0"/>
        <v>32090</v>
      </c>
      <c r="G34" s="219">
        <f t="shared" si="0"/>
        <v>0</v>
      </c>
      <c r="H34" s="219">
        <f>H26+H30</f>
        <v>0</v>
      </c>
      <c r="I34" s="323">
        <f>I30+I26</f>
        <v>32090</v>
      </c>
      <c r="J34" s="266"/>
      <c r="K34" s="266"/>
    </row>
    <row r="35" spans="1:11" s="221" customFormat="1" x14ac:dyDescent="1.05">
      <c r="A35" s="250"/>
      <c r="E35" s="220" t="s">
        <v>1168</v>
      </c>
      <c r="F35" s="218">
        <f t="shared" si="0"/>
        <v>65266.21</v>
      </c>
      <c r="G35" s="219">
        <f t="shared" si="0"/>
        <v>0</v>
      </c>
      <c r="H35" s="219">
        <f>H27+H31</f>
        <v>8551.0499999999993</v>
      </c>
      <c r="I35" s="218">
        <f>I31+I27</f>
        <v>56715.16</v>
      </c>
      <c r="J35" s="266"/>
      <c r="K35" s="266"/>
    </row>
    <row r="36" spans="1:11" s="221" customFormat="1" x14ac:dyDescent="1.05">
      <c r="A36" s="250"/>
      <c r="E36" s="220"/>
      <c r="F36" s="218"/>
      <c r="G36" s="219"/>
      <c r="H36" s="219"/>
      <c r="I36" s="218"/>
      <c r="J36" s="266"/>
      <c r="K36" s="266"/>
    </row>
    <row r="37" spans="1:11" ht="157.5" customHeight="1" x14ac:dyDescent="1.05">
      <c r="A37" s="322" t="s">
        <v>1526</v>
      </c>
      <c r="B37" s="201" t="s">
        <v>693</v>
      </c>
      <c r="C37" s="225" t="s">
        <v>671</v>
      </c>
      <c r="D37" s="598" t="s">
        <v>1525</v>
      </c>
      <c r="E37" s="598"/>
      <c r="F37" s="236"/>
      <c r="G37" s="237"/>
      <c r="H37" s="237"/>
      <c r="I37" s="236"/>
    </row>
    <row r="38" spans="1:11" s="246" customFormat="1" x14ac:dyDescent="1.05">
      <c r="A38" s="222"/>
      <c r="B38" s="246" t="s">
        <v>1307</v>
      </c>
      <c r="C38" s="220"/>
      <c r="D38" s="198" t="s">
        <v>1306</v>
      </c>
      <c r="E38" s="197" t="s">
        <v>1170</v>
      </c>
      <c r="F38" s="244">
        <v>573552.48</v>
      </c>
      <c r="G38" s="245">
        <v>0</v>
      </c>
      <c r="H38" s="245">
        <v>0</v>
      </c>
      <c r="I38" s="244">
        <v>414598.81</v>
      </c>
      <c r="J38" s="263"/>
      <c r="K38" s="263"/>
    </row>
    <row r="39" spans="1:11" s="246" customFormat="1" x14ac:dyDescent="1.05">
      <c r="A39" s="222"/>
      <c r="C39" s="220"/>
      <c r="D39" s="198" t="s">
        <v>675</v>
      </c>
      <c r="E39" s="197" t="s">
        <v>1169</v>
      </c>
      <c r="F39" s="244">
        <v>2774127.19</v>
      </c>
      <c r="G39" s="245">
        <v>0</v>
      </c>
      <c r="H39" s="245">
        <v>0</v>
      </c>
      <c r="I39" s="244">
        <f>F39+G39-H39</f>
        <v>2774127.19</v>
      </c>
      <c r="J39" s="263"/>
      <c r="K39" s="263"/>
    </row>
    <row r="40" spans="1:11" s="246" customFormat="1" x14ac:dyDescent="1.05">
      <c r="A40" s="222"/>
      <c r="B40" s="220"/>
      <c r="C40" s="220"/>
      <c r="D40" s="198"/>
      <c r="E40" s="197" t="s">
        <v>1168</v>
      </c>
      <c r="F40" s="236">
        <v>3347277.07</v>
      </c>
      <c r="G40" s="245">
        <v>0</v>
      </c>
      <c r="H40" s="245">
        <v>158953.67000000001</v>
      </c>
      <c r="I40" s="244">
        <f>F40+G40-H40</f>
        <v>3188323.4</v>
      </c>
      <c r="J40" s="263"/>
      <c r="K40" s="263"/>
    </row>
    <row r="41" spans="1:11" s="246" customFormat="1" x14ac:dyDescent="1.05">
      <c r="A41" s="222"/>
      <c r="B41" s="220"/>
      <c r="C41" s="220"/>
      <c r="D41" s="198"/>
      <c r="E41" s="197"/>
      <c r="F41" s="236"/>
      <c r="G41" s="237"/>
      <c r="H41" s="237"/>
      <c r="I41" s="236"/>
      <c r="J41" s="263"/>
      <c r="K41" s="263"/>
    </row>
    <row r="42" spans="1:11" s="246" customFormat="1" x14ac:dyDescent="1.05">
      <c r="A42" s="222"/>
      <c r="B42" s="246" t="s">
        <v>1320</v>
      </c>
      <c r="C42" s="220"/>
      <c r="D42" s="198" t="s">
        <v>1319</v>
      </c>
      <c r="E42" s="197" t="s">
        <v>1170</v>
      </c>
      <c r="F42" s="244">
        <v>8021.87</v>
      </c>
      <c r="G42" s="245">
        <v>0</v>
      </c>
      <c r="H42" s="245">
        <v>0</v>
      </c>
      <c r="I42" s="244">
        <v>2025.2</v>
      </c>
      <c r="J42" s="263"/>
      <c r="K42" s="263"/>
    </row>
    <row r="43" spans="1:11" s="246" customFormat="1" x14ac:dyDescent="1.05">
      <c r="A43" s="222"/>
      <c r="B43" s="220"/>
      <c r="C43" s="220"/>
      <c r="D43" s="198"/>
      <c r="E43" s="197" t="s">
        <v>1169</v>
      </c>
      <c r="F43" s="236">
        <v>37300</v>
      </c>
      <c r="G43" s="245">
        <v>0</v>
      </c>
      <c r="H43" s="245">
        <v>0</v>
      </c>
      <c r="I43" s="244">
        <f>F43+G43-H43</f>
        <v>37300</v>
      </c>
      <c r="J43" s="263"/>
      <c r="K43" s="263"/>
    </row>
    <row r="44" spans="1:11" s="246" customFormat="1" x14ac:dyDescent="1.05">
      <c r="A44" s="222"/>
      <c r="B44" s="220"/>
      <c r="C44" s="220"/>
      <c r="D44" s="198"/>
      <c r="E44" s="197" t="s">
        <v>1168</v>
      </c>
      <c r="F44" s="236">
        <v>45321.87</v>
      </c>
      <c r="G44" s="237">
        <v>0</v>
      </c>
      <c r="H44" s="245">
        <v>5996.67</v>
      </c>
      <c r="I44" s="244">
        <f>F44+G44-H44</f>
        <v>39325.200000000004</v>
      </c>
      <c r="J44" s="263"/>
      <c r="K44" s="263"/>
    </row>
    <row r="45" spans="1:11" s="246" customFormat="1" x14ac:dyDescent="1.05">
      <c r="A45" s="222"/>
      <c r="B45" s="220"/>
      <c r="C45" s="220"/>
      <c r="D45" s="198"/>
      <c r="E45" s="197"/>
      <c r="F45" s="236"/>
      <c r="G45" s="237"/>
      <c r="H45" s="237"/>
      <c r="I45" s="236"/>
      <c r="J45" s="263"/>
      <c r="K45" s="263"/>
    </row>
    <row r="46" spans="1:11" s="246" customFormat="1" ht="144" hidden="1" x14ac:dyDescent="1.05">
      <c r="A46" s="222"/>
      <c r="B46" s="246" t="s">
        <v>1327</v>
      </c>
      <c r="C46" s="220"/>
      <c r="D46" s="198" t="s">
        <v>1326</v>
      </c>
      <c r="E46" s="197" t="s">
        <v>1170</v>
      </c>
      <c r="F46" s="244">
        <v>0</v>
      </c>
      <c r="G46" s="245">
        <v>0</v>
      </c>
      <c r="H46" s="245">
        <v>0</v>
      </c>
      <c r="I46" s="244">
        <v>0</v>
      </c>
      <c r="J46" s="263"/>
      <c r="K46" s="263"/>
    </row>
    <row r="47" spans="1:11" s="246" customFormat="1" hidden="1" x14ac:dyDescent="1.05">
      <c r="A47" s="222"/>
      <c r="B47" s="220"/>
      <c r="C47" s="220"/>
      <c r="D47" s="198"/>
      <c r="E47" s="197" t="s">
        <v>1169</v>
      </c>
      <c r="F47" s="236">
        <v>0</v>
      </c>
      <c r="G47" s="237"/>
      <c r="H47" s="237"/>
      <c r="I47" s="236"/>
      <c r="J47" s="263"/>
      <c r="K47" s="263"/>
    </row>
    <row r="48" spans="1:11" s="246" customFormat="1" hidden="1" x14ac:dyDescent="1.05">
      <c r="A48" s="222"/>
      <c r="B48" s="220"/>
      <c r="C48" s="220"/>
      <c r="D48" s="198"/>
      <c r="E48" s="197" t="s">
        <v>1168</v>
      </c>
      <c r="F48" s="236">
        <v>0</v>
      </c>
      <c r="G48" s="237"/>
      <c r="H48" s="237"/>
      <c r="I48" s="236"/>
      <c r="J48" s="263"/>
      <c r="K48" s="263"/>
    </row>
    <row r="49" spans="1:11" s="246" customFormat="1" ht="132" customHeight="1" x14ac:dyDescent="1.05">
      <c r="A49" s="222"/>
      <c r="B49" s="220"/>
      <c r="C49" s="220"/>
      <c r="D49" s="198"/>
      <c r="E49" s="197"/>
      <c r="F49" s="236"/>
      <c r="G49" s="237"/>
      <c r="H49" s="237"/>
      <c r="I49" s="236"/>
      <c r="J49" s="263"/>
      <c r="K49" s="263"/>
    </row>
    <row r="50" spans="1:11" s="221" customFormat="1" ht="144" x14ac:dyDescent="1.05">
      <c r="A50" s="250"/>
      <c r="B50" s="221" t="s">
        <v>1296</v>
      </c>
      <c r="C50" s="221" t="s">
        <v>671</v>
      </c>
      <c r="D50" s="221" t="s">
        <v>1524</v>
      </c>
      <c r="E50" s="220" t="s">
        <v>1170</v>
      </c>
      <c r="F50" s="218">
        <f t="shared" ref="F50:H52" si="1">+F38+F42+F46</f>
        <v>581574.35</v>
      </c>
      <c r="G50" s="219">
        <f t="shared" si="1"/>
        <v>0</v>
      </c>
      <c r="H50" s="219">
        <f t="shared" si="1"/>
        <v>0</v>
      </c>
      <c r="I50" s="218">
        <f>I46+I42+I38</f>
        <v>416624.01</v>
      </c>
      <c r="J50" s="266"/>
      <c r="K50" s="266"/>
    </row>
    <row r="51" spans="1:11" s="221" customFormat="1" x14ac:dyDescent="1.05">
      <c r="A51" s="250"/>
      <c r="E51" s="220" t="s">
        <v>1169</v>
      </c>
      <c r="F51" s="218">
        <f t="shared" si="1"/>
        <v>2811427.19</v>
      </c>
      <c r="G51" s="219">
        <f t="shared" si="1"/>
        <v>0</v>
      </c>
      <c r="H51" s="219">
        <f t="shared" si="1"/>
        <v>0</v>
      </c>
      <c r="I51" s="218">
        <f>+I39+I43+I47</f>
        <v>2811427.19</v>
      </c>
      <c r="J51" s="266"/>
      <c r="K51" s="266"/>
    </row>
    <row r="52" spans="1:11" s="221" customFormat="1" ht="81.75" customHeight="1" x14ac:dyDescent="1.05">
      <c r="A52" s="250"/>
      <c r="E52" s="220" t="s">
        <v>1168</v>
      </c>
      <c r="F52" s="218">
        <f t="shared" si="1"/>
        <v>3392598.94</v>
      </c>
      <c r="G52" s="219">
        <f t="shared" si="1"/>
        <v>0</v>
      </c>
      <c r="H52" s="219">
        <f t="shared" si="1"/>
        <v>164950.34000000003</v>
      </c>
      <c r="I52" s="218">
        <f>+I40+I44+I48</f>
        <v>3227648.6</v>
      </c>
      <c r="J52" s="266"/>
      <c r="K52" s="266"/>
    </row>
    <row r="53" spans="1:11" s="221" customFormat="1" x14ac:dyDescent="1.05">
      <c r="A53" s="321"/>
      <c r="B53" s="257"/>
      <c r="C53" s="257"/>
      <c r="D53" s="320" t="s">
        <v>675</v>
      </c>
      <c r="E53" s="256"/>
      <c r="F53" s="254"/>
      <c r="G53" s="255"/>
      <c r="H53" s="255"/>
      <c r="I53" s="254"/>
      <c r="J53" s="266"/>
      <c r="K53" s="266"/>
    </row>
    <row r="54" spans="1:11" s="246" customFormat="1" ht="144" hidden="1" x14ac:dyDescent="1.05">
      <c r="A54" s="233" t="s">
        <v>1523</v>
      </c>
      <c r="B54" s="249" t="s">
        <v>693</v>
      </c>
      <c r="C54" s="225" t="s">
        <v>1347</v>
      </c>
      <c r="D54" s="221" t="s">
        <v>1522</v>
      </c>
      <c r="E54" s="220"/>
      <c r="F54" s="236"/>
      <c r="G54" s="237"/>
      <c r="H54" s="237"/>
      <c r="I54" s="236"/>
      <c r="J54" s="263"/>
      <c r="K54" s="263"/>
    </row>
    <row r="55" spans="1:11" s="246" customFormat="1" hidden="1" x14ac:dyDescent="1.05">
      <c r="A55" s="222"/>
      <c r="B55" s="246" t="s">
        <v>1307</v>
      </c>
      <c r="C55" s="220"/>
      <c r="D55" s="198" t="s">
        <v>1306</v>
      </c>
      <c r="E55" s="197" t="s">
        <v>1170</v>
      </c>
      <c r="F55" s="244">
        <v>0</v>
      </c>
      <c r="G55" s="245">
        <v>0</v>
      </c>
      <c r="H55" s="245">
        <v>0</v>
      </c>
      <c r="I55" s="244">
        <v>0</v>
      </c>
      <c r="J55" s="263"/>
      <c r="K55" s="263"/>
    </row>
    <row r="56" spans="1:11" s="246" customFormat="1" hidden="1" x14ac:dyDescent="1.05">
      <c r="A56" s="222"/>
      <c r="B56" s="220"/>
      <c r="C56" s="220"/>
      <c r="D56" s="198"/>
      <c r="E56" s="197" t="s">
        <v>1169</v>
      </c>
      <c r="F56" s="244">
        <v>0</v>
      </c>
      <c r="G56" s="237"/>
      <c r="H56" s="237"/>
      <c r="I56" s="236"/>
      <c r="J56" s="263"/>
      <c r="K56" s="263"/>
    </row>
    <row r="57" spans="1:11" s="246" customFormat="1" hidden="1" x14ac:dyDescent="1.05">
      <c r="A57" s="222"/>
      <c r="B57" s="220"/>
      <c r="C57" s="220"/>
      <c r="D57" s="198"/>
      <c r="E57" s="197" t="s">
        <v>1168</v>
      </c>
      <c r="F57" s="244">
        <v>0</v>
      </c>
      <c r="G57" s="237"/>
      <c r="H57" s="237"/>
      <c r="I57" s="236"/>
      <c r="J57" s="263"/>
      <c r="K57" s="263"/>
    </row>
    <row r="58" spans="1:11" s="246" customFormat="1" hidden="1" x14ac:dyDescent="1.05">
      <c r="A58" s="222"/>
      <c r="B58" s="220"/>
      <c r="C58" s="220"/>
      <c r="D58" s="198"/>
      <c r="E58" s="197"/>
      <c r="F58" s="236"/>
      <c r="G58" s="237"/>
      <c r="H58" s="237"/>
      <c r="I58" s="236"/>
      <c r="J58" s="263"/>
      <c r="K58" s="263"/>
    </row>
    <row r="59" spans="1:11" s="246" customFormat="1" hidden="1" x14ac:dyDescent="1.05">
      <c r="A59" s="222"/>
      <c r="B59" s="246" t="s">
        <v>1320</v>
      </c>
      <c r="C59" s="220"/>
      <c r="D59" s="198" t="s">
        <v>1319</v>
      </c>
      <c r="E59" s="197" t="s">
        <v>1170</v>
      </c>
      <c r="F59" s="244">
        <v>0</v>
      </c>
      <c r="G59" s="245">
        <v>0</v>
      </c>
      <c r="H59" s="245">
        <v>0</v>
      </c>
      <c r="I59" s="244">
        <v>0</v>
      </c>
      <c r="J59" s="263"/>
      <c r="K59" s="263"/>
    </row>
    <row r="60" spans="1:11" s="246" customFormat="1" hidden="1" x14ac:dyDescent="1.05">
      <c r="A60" s="222"/>
      <c r="C60" s="220"/>
      <c r="D60" s="198"/>
      <c r="E60" s="197" t="s">
        <v>1169</v>
      </c>
      <c r="F60" s="244">
        <v>0</v>
      </c>
      <c r="G60" s="245"/>
      <c r="H60" s="245"/>
      <c r="I60" s="244"/>
      <c r="J60" s="263"/>
      <c r="K60" s="263"/>
    </row>
    <row r="61" spans="1:11" s="246" customFormat="1" hidden="1" x14ac:dyDescent="1.05">
      <c r="A61" s="222"/>
      <c r="B61" s="220"/>
      <c r="C61" s="220"/>
      <c r="D61" s="198"/>
      <c r="E61" s="197" t="s">
        <v>1168</v>
      </c>
      <c r="F61" s="244">
        <v>0</v>
      </c>
      <c r="G61" s="237"/>
      <c r="H61" s="237"/>
      <c r="I61" s="236"/>
      <c r="J61" s="263"/>
      <c r="K61" s="263"/>
    </row>
    <row r="62" spans="1:11" s="221" customFormat="1" ht="144" hidden="1" x14ac:dyDescent="1.05">
      <c r="A62" s="250"/>
      <c r="B62" s="221" t="s">
        <v>1296</v>
      </c>
      <c r="C62" s="221" t="s">
        <v>1347</v>
      </c>
      <c r="D62" s="221" t="s">
        <v>1522</v>
      </c>
      <c r="E62" s="220" t="s">
        <v>1170</v>
      </c>
      <c r="F62" s="218">
        <f>+F55+F59</f>
        <v>0</v>
      </c>
      <c r="G62" s="219">
        <f>+G55+G59</f>
        <v>0</v>
      </c>
      <c r="H62" s="219">
        <f>+H55+H59</f>
        <v>0</v>
      </c>
      <c r="I62" s="218">
        <f>+I55+I59</f>
        <v>0</v>
      </c>
      <c r="J62" s="266"/>
      <c r="K62" s="266"/>
    </row>
    <row r="63" spans="1:11" s="221" customFormat="1" hidden="1" x14ac:dyDescent="1.05">
      <c r="A63" s="250"/>
      <c r="E63" s="220" t="s">
        <v>1169</v>
      </c>
      <c r="F63" s="218">
        <f>+F56+F60</f>
        <v>0</v>
      </c>
      <c r="G63" s="219"/>
      <c r="H63" s="219"/>
      <c r="I63" s="218"/>
      <c r="J63" s="266"/>
      <c r="K63" s="266"/>
    </row>
    <row r="64" spans="1:11" s="221" customFormat="1" hidden="1" x14ac:dyDescent="1.05">
      <c r="A64" s="250"/>
      <c r="E64" s="220" t="s">
        <v>1168</v>
      </c>
      <c r="F64" s="218">
        <f>+F57+F61</f>
        <v>0</v>
      </c>
      <c r="G64" s="219"/>
      <c r="H64" s="219"/>
      <c r="I64" s="218"/>
      <c r="J64" s="266"/>
      <c r="K64" s="266"/>
    </row>
    <row r="65" spans="1:11" s="221" customFormat="1" x14ac:dyDescent="1.05">
      <c r="A65" s="250"/>
      <c r="E65" s="220"/>
      <c r="F65" s="218"/>
      <c r="G65" s="219"/>
      <c r="H65" s="219"/>
      <c r="I65" s="218"/>
      <c r="J65" s="266"/>
      <c r="K65" s="266"/>
    </row>
    <row r="66" spans="1:11" s="246" customFormat="1" ht="144" x14ac:dyDescent="1.05">
      <c r="A66" s="233" t="s">
        <v>1521</v>
      </c>
      <c r="B66" s="249" t="s">
        <v>693</v>
      </c>
      <c r="C66" s="225" t="s">
        <v>668</v>
      </c>
      <c r="D66" s="221" t="s">
        <v>1520</v>
      </c>
      <c r="E66" s="220"/>
      <c r="F66" s="236"/>
      <c r="G66" s="237"/>
      <c r="H66" s="237"/>
      <c r="I66" s="236"/>
      <c r="J66" s="263"/>
      <c r="K66" s="263"/>
    </row>
    <row r="67" spans="1:11" s="246" customFormat="1" ht="132" customHeight="1" x14ac:dyDescent="1.05">
      <c r="A67" s="222"/>
      <c r="B67" s="246" t="s">
        <v>1307</v>
      </c>
      <c r="C67" s="220"/>
      <c r="D67" s="198" t="s">
        <v>1306</v>
      </c>
      <c r="E67" s="197" t="s">
        <v>1170</v>
      </c>
      <c r="F67" s="244">
        <v>3589.1</v>
      </c>
      <c r="G67" s="245">
        <v>0</v>
      </c>
      <c r="H67" s="245">
        <v>0</v>
      </c>
      <c r="I67" s="244">
        <v>2531.1</v>
      </c>
      <c r="J67" s="263"/>
      <c r="K67" s="263"/>
    </row>
    <row r="68" spans="1:11" s="246" customFormat="1" x14ac:dyDescent="1.05">
      <c r="A68" s="222"/>
      <c r="B68" s="220"/>
      <c r="C68" s="220"/>
      <c r="D68" s="198"/>
      <c r="E68" s="197" t="s">
        <v>1169</v>
      </c>
      <c r="F68" s="236">
        <v>243010</v>
      </c>
      <c r="G68" s="245">
        <v>0</v>
      </c>
      <c r="H68" s="245">
        <v>0</v>
      </c>
      <c r="I68" s="244">
        <f>F68+G68-H68</f>
        <v>243010</v>
      </c>
      <c r="J68" s="263"/>
      <c r="K68" s="263"/>
    </row>
    <row r="69" spans="1:11" s="246" customFormat="1" x14ac:dyDescent="1.05">
      <c r="A69" s="222"/>
      <c r="B69" s="220"/>
      <c r="C69" s="220"/>
      <c r="D69" s="198"/>
      <c r="E69" s="197" t="s">
        <v>1168</v>
      </c>
      <c r="F69" s="236">
        <v>246599.1</v>
      </c>
      <c r="G69" s="245">
        <v>0</v>
      </c>
      <c r="H69" s="245">
        <v>1058</v>
      </c>
      <c r="I69" s="244">
        <f>F69+G69-H69</f>
        <v>245541.1</v>
      </c>
      <c r="J69" s="263"/>
      <c r="K69" s="263"/>
    </row>
    <row r="70" spans="1:11" s="246" customFormat="1" ht="152.25" customHeight="1" x14ac:dyDescent="1.05">
      <c r="A70" s="222"/>
      <c r="B70" s="220"/>
      <c r="C70" s="220"/>
      <c r="D70" s="198"/>
      <c r="E70" s="197"/>
      <c r="F70" s="236"/>
      <c r="G70" s="237"/>
      <c r="H70" s="237"/>
      <c r="I70" s="236"/>
      <c r="J70" s="263"/>
      <c r="K70" s="263"/>
    </row>
    <row r="71" spans="1:11" s="246" customFormat="1" hidden="1" x14ac:dyDescent="1.05">
      <c r="A71" s="222"/>
      <c r="B71" s="246" t="s">
        <v>1320</v>
      </c>
      <c r="C71" s="220"/>
      <c r="D71" s="198" t="s">
        <v>1319</v>
      </c>
      <c r="E71" s="197" t="s">
        <v>1170</v>
      </c>
      <c r="F71" s="244">
        <v>0</v>
      </c>
      <c r="G71" s="245">
        <v>0</v>
      </c>
      <c r="H71" s="245">
        <v>0</v>
      </c>
      <c r="I71" s="244">
        <v>0</v>
      </c>
      <c r="J71" s="263"/>
      <c r="K71" s="263"/>
    </row>
    <row r="72" spans="1:11" s="246" customFormat="1" hidden="1" x14ac:dyDescent="1.05">
      <c r="A72" s="222"/>
      <c r="C72" s="220"/>
      <c r="D72" s="198"/>
      <c r="E72" s="197" t="s">
        <v>1169</v>
      </c>
      <c r="F72" s="244">
        <v>0</v>
      </c>
      <c r="G72" s="245"/>
      <c r="H72" s="245"/>
      <c r="I72" s="244"/>
      <c r="J72" s="263"/>
      <c r="K72" s="263"/>
    </row>
    <row r="73" spans="1:11" s="246" customFormat="1" hidden="1" x14ac:dyDescent="1.05">
      <c r="A73" s="222"/>
      <c r="C73" s="220"/>
      <c r="D73" s="198"/>
      <c r="E73" s="197" t="s">
        <v>1168</v>
      </c>
      <c r="F73" s="244">
        <v>0</v>
      </c>
      <c r="G73" s="245"/>
      <c r="H73" s="245"/>
      <c r="I73" s="244"/>
      <c r="J73" s="263"/>
      <c r="K73" s="263"/>
    </row>
    <row r="74" spans="1:11" s="246" customFormat="1" hidden="1" x14ac:dyDescent="1.05">
      <c r="A74" s="222"/>
      <c r="B74" s="220"/>
      <c r="C74" s="220"/>
      <c r="D74" s="198"/>
      <c r="E74" s="197"/>
      <c r="F74" s="236"/>
      <c r="G74" s="237"/>
      <c r="H74" s="237"/>
      <c r="I74" s="236"/>
      <c r="J74" s="263"/>
      <c r="K74" s="263"/>
    </row>
    <row r="75" spans="1:11" s="221" customFormat="1" ht="144" x14ac:dyDescent="1.05">
      <c r="A75" s="250"/>
      <c r="B75" s="221" t="s">
        <v>1296</v>
      </c>
      <c r="C75" s="221" t="s">
        <v>668</v>
      </c>
      <c r="D75" s="221" t="s">
        <v>1520</v>
      </c>
      <c r="E75" s="220" t="s">
        <v>1170</v>
      </c>
      <c r="F75" s="218">
        <f t="shared" ref="F75:H77" si="2">+F67+F71</f>
        <v>3589.1</v>
      </c>
      <c r="G75" s="219">
        <f t="shared" si="2"/>
        <v>0</v>
      </c>
      <c r="H75" s="219">
        <f t="shared" si="2"/>
        <v>0</v>
      </c>
      <c r="I75" s="218">
        <f>I71+I67</f>
        <v>2531.1</v>
      </c>
      <c r="J75" s="266"/>
      <c r="K75" s="266"/>
    </row>
    <row r="76" spans="1:11" s="221" customFormat="1" x14ac:dyDescent="1.05">
      <c r="A76" s="250"/>
      <c r="E76" s="220" t="s">
        <v>1169</v>
      </c>
      <c r="F76" s="218">
        <f t="shared" si="2"/>
        <v>243010</v>
      </c>
      <c r="G76" s="219">
        <f t="shared" si="2"/>
        <v>0</v>
      </c>
      <c r="H76" s="219">
        <f t="shared" si="2"/>
        <v>0</v>
      </c>
      <c r="I76" s="218">
        <f>+I68+I72</f>
        <v>243010</v>
      </c>
      <c r="J76" s="266"/>
      <c r="K76" s="266"/>
    </row>
    <row r="77" spans="1:11" s="221" customFormat="1" x14ac:dyDescent="1.05">
      <c r="A77" s="250"/>
      <c r="E77" s="220" t="s">
        <v>1168</v>
      </c>
      <c r="F77" s="218">
        <f t="shared" si="2"/>
        <v>246599.1</v>
      </c>
      <c r="G77" s="219">
        <f t="shared" si="2"/>
        <v>0</v>
      </c>
      <c r="H77" s="219">
        <f t="shared" si="2"/>
        <v>1058</v>
      </c>
      <c r="I77" s="218">
        <f>+I69+I73</f>
        <v>245541.1</v>
      </c>
      <c r="J77" s="266"/>
      <c r="K77" s="266"/>
    </row>
    <row r="78" spans="1:11" s="246" customFormat="1" x14ac:dyDescent="1.05">
      <c r="A78" s="258"/>
      <c r="B78" s="256"/>
      <c r="C78" s="256"/>
      <c r="D78" s="260"/>
      <c r="E78" s="259"/>
      <c r="F78" s="284"/>
      <c r="G78" s="285"/>
      <c r="H78" s="285"/>
      <c r="I78" s="284"/>
      <c r="J78" s="263"/>
      <c r="K78" s="263"/>
    </row>
    <row r="79" spans="1:11" s="246" customFormat="1" x14ac:dyDescent="1.05">
      <c r="A79" s="233" t="s">
        <v>1519</v>
      </c>
      <c r="B79" s="249" t="s">
        <v>693</v>
      </c>
      <c r="C79" s="225" t="s">
        <v>672</v>
      </c>
      <c r="D79" s="221" t="s">
        <v>1518</v>
      </c>
      <c r="E79" s="220"/>
      <c r="F79" s="236"/>
      <c r="G79" s="237"/>
      <c r="H79" s="237"/>
      <c r="I79" s="236"/>
      <c r="J79" s="263"/>
      <c r="K79" s="263"/>
    </row>
    <row r="80" spans="1:11" s="246" customFormat="1" x14ac:dyDescent="1.05">
      <c r="A80" s="222"/>
      <c r="B80" s="246" t="s">
        <v>1307</v>
      </c>
      <c r="C80" s="220"/>
      <c r="D80" s="198" t="s">
        <v>1306</v>
      </c>
      <c r="E80" s="197" t="s">
        <v>1170</v>
      </c>
      <c r="F80" s="244">
        <v>218585.5</v>
      </c>
      <c r="G80" s="245">
        <v>0</v>
      </c>
      <c r="H80" s="245">
        <v>0</v>
      </c>
      <c r="I80" s="244">
        <v>205883.54</v>
      </c>
      <c r="J80" s="263"/>
      <c r="K80" s="263"/>
    </row>
    <row r="81" spans="1:11" s="246" customFormat="1" x14ac:dyDescent="1.05">
      <c r="A81" s="222"/>
      <c r="B81" s="220"/>
      <c r="C81" s="220"/>
      <c r="D81" s="198"/>
      <c r="E81" s="197" t="s">
        <v>1169</v>
      </c>
      <c r="F81" s="236">
        <v>460060.44</v>
      </c>
      <c r="G81" s="237">
        <v>0</v>
      </c>
      <c r="H81" s="237">
        <v>0</v>
      </c>
      <c r="I81" s="244">
        <f>F81+G81-H81</f>
        <v>460060.44</v>
      </c>
      <c r="J81" s="263"/>
      <c r="K81" s="263"/>
    </row>
    <row r="82" spans="1:11" s="246" customFormat="1" x14ac:dyDescent="1.05">
      <c r="A82" s="222"/>
      <c r="B82" s="220"/>
      <c r="C82" s="220"/>
      <c r="D82" s="198"/>
      <c r="E82" s="197" t="s">
        <v>1168</v>
      </c>
      <c r="F82" s="236">
        <v>678645.94</v>
      </c>
      <c r="G82" s="237">
        <v>0</v>
      </c>
      <c r="H82" s="237">
        <v>12701.96</v>
      </c>
      <c r="I82" s="244">
        <f>F82+G82-H82</f>
        <v>665943.98</v>
      </c>
      <c r="J82" s="263"/>
      <c r="K82" s="263"/>
    </row>
    <row r="83" spans="1:11" s="246" customFormat="1" x14ac:dyDescent="1.05">
      <c r="A83" s="222"/>
      <c r="B83" s="220"/>
      <c r="C83" s="220"/>
      <c r="D83" s="198"/>
      <c r="E83" s="197"/>
      <c r="F83" s="236"/>
      <c r="G83" s="237"/>
      <c r="H83" s="237"/>
      <c r="I83" s="236"/>
      <c r="J83" s="263"/>
      <c r="K83" s="263"/>
    </row>
    <row r="84" spans="1:11" s="246" customFormat="1" x14ac:dyDescent="1.05">
      <c r="A84" s="222"/>
      <c r="B84" s="246" t="s">
        <v>1320</v>
      </c>
      <c r="C84" s="220"/>
      <c r="D84" s="198" t="s">
        <v>1319</v>
      </c>
      <c r="E84" s="197" t="s">
        <v>1170</v>
      </c>
      <c r="F84" s="244">
        <v>169756.13</v>
      </c>
      <c r="G84" s="245">
        <v>0</v>
      </c>
      <c r="H84" s="245">
        <v>0</v>
      </c>
      <c r="I84" s="244">
        <v>160243.57</v>
      </c>
      <c r="J84" s="263"/>
      <c r="K84" s="263"/>
    </row>
    <row r="85" spans="1:11" s="246" customFormat="1" x14ac:dyDescent="1.05">
      <c r="A85" s="222"/>
      <c r="C85" s="220"/>
      <c r="D85" s="198"/>
      <c r="E85" s="197" t="s">
        <v>1169</v>
      </c>
      <c r="F85" s="244">
        <v>337400</v>
      </c>
      <c r="G85" s="245">
        <v>0</v>
      </c>
      <c r="H85" s="245">
        <v>0</v>
      </c>
      <c r="I85" s="244">
        <f>F85+G85-H85</f>
        <v>337400</v>
      </c>
      <c r="J85" s="263"/>
      <c r="K85" s="263"/>
    </row>
    <row r="86" spans="1:11" s="246" customFormat="1" x14ac:dyDescent="1.05">
      <c r="A86" s="222"/>
      <c r="C86" s="220"/>
      <c r="D86" s="198"/>
      <c r="E86" s="197" t="s">
        <v>1168</v>
      </c>
      <c r="F86" s="244">
        <v>507156.13</v>
      </c>
      <c r="G86" s="245">
        <v>0</v>
      </c>
      <c r="H86" s="245">
        <v>9512.56</v>
      </c>
      <c r="I86" s="244">
        <f>F86+G86-H86</f>
        <v>497643.57</v>
      </c>
      <c r="J86" s="263"/>
      <c r="K86" s="263"/>
    </row>
    <row r="87" spans="1:11" s="246" customFormat="1" x14ac:dyDescent="1.05">
      <c r="A87" s="222"/>
      <c r="B87" s="220"/>
      <c r="C87" s="220"/>
      <c r="D87" s="198"/>
      <c r="E87" s="197"/>
      <c r="F87" s="236"/>
      <c r="G87" s="237"/>
      <c r="H87" s="237"/>
      <c r="I87" s="236"/>
      <c r="J87" s="263"/>
      <c r="K87" s="263"/>
    </row>
    <row r="88" spans="1:11" s="221" customFormat="1" x14ac:dyDescent="1.05">
      <c r="A88" s="250"/>
      <c r="B88" s="221" t="s">
        <v>1296</v>
      </c>
      <c r="C88" s="221" t="s">
        <v>672</v>
      </c>
      <c r="D88" s="221" t="s">
        <v>1518</v>
      </c>
      <c r="E88" s="220" t="s">
        <v>1170</v>
      </c>
      <c r="F88" s="218">
        <f t="shared" ref="F88:H90" si="3">+F80+F84</f>
        <v>388341.63</v>
      </c>
      <c r="G88" s="219">
        <f t="shared" si="3"/>
        <v>0</v>
      </c>
      <c r="H88" s="219">
        <f t="shared" si="3"/>
        <v>0</v>
      </c>
      <c r="I88" s="218">
        <f>I84+I80</f>
        <v>366127.11</v>
      </c>
      <c r="J88" s="266"/>
      <c r="K88" s="266"/>
    </row>
    <row r="89" spans="1:11" s="221" customFormat="1" x14ac:dyDescent="1.05">
      <c r="A89" s="250"/>
      <c r="E89" s="220" t="s">
        <v>1169</v>
      </c>
      <c r="F89" s="218">
        <f t="shared" si="3"/>
        <v>797460.44</v>
      </c>
      <c r="G89" s="219">
        <f t="shared" si="3"/>
        <v>0</v>
      </c>
      <c r="H89" s="219">
        <f t="shared" si="3"/>
        <v>0</v>
      </c>
      <c r="I89" s="218">
        <f>+I81+I85</f>
        <v>797460.44</v>
      </c>
      <c r="J89" s="266"/>
      <c r="K89" s="266"/>
    </row>
    <row r="90" spans="1:11" s="221" customFormat="1" x14ac:dyDescent="1.05">
      <c r="A90" s="250"/>
      <c r="E90" s="220" t="s">
        <v>1168</v>
      </c>
      <c r="F90" s="218">
        <f t="shared" si="3"/>
        <v>1185802.0699999998</v>
      </c>
      <c r="G90" s="219">
        <f t="shared" si="3"/>
        <v>0</v>
      </c>
      <c r="H90" s="219">
        <f t="shared" si="3"/>
        <v>22214.519999999997</v>
      </c>
      <c r="I90" s="218">
        <f>+I82+I86</f>
        <v>1163587.55</v>
      </c>
      <c r="J90" s="266"/>
      <c r="K90" s="266"/>
    </row>
    <row r="91" spans="1:11" s="221" customFormat="1" x14ac:dyDescent="1.05">
      <c r="A91" s="250"/>
      <c r="E91" s="220"/>
      <c r="F91" s="218"/>
      <c r="G91" s="219"/>
      <c r="H91" s="219"/>
      <c r="I91" s="218"/>
      <c r="J91" s="266"/>
      <c r="K91" s="266"/>
    </row>
    <row r="92" spans="1:11" s="246" customFormat="1" hidden="1" x14ac:dyDescent="1.05">
      <c r="A92" s="222"/>
      <c r="B92" s="220"/>
      <c r="C92" s="220"/>
      <c r="D92" s="198"/>
      <c r="E92" s="197"/>
      <c r="F92" s="236"/>
      <c r="G92" s="237"/>
      <c r="H92" s="237"/>
      <c r="I92" s="236"/>
      <c r="J92" s="263"/>
      <c r="K92" s="263"/>
    </row>
    <row r="93" spans="1:11" s="246" customFormat="1" ht="144" hidden="1" x14ac:dyDescent="1.05">
      <c r="A93" s="233" t="s">
        <v>1517</v>
      </c>
      <c r="B93" s="249" t="s">
        <v>693</v>
      </c>
      <c r="C93" s="225" t="s">
        <v>1366</v>
      </c>
      <c r="D93" s="221" t="s">
        <v>1516</v>
      </c>
      <c r="E93" s="220"/>
      <c r="F93" s="236"/>
      <c r="G93" s="237"/>
      <c r="H93" s="237"/>
      <c r="I93" s="236"/>
      <c r="J93" s="263"/>
      <c r="K93" s="263"/>
    </row>
    <row r="94" spans="1:11" s="246" customFormat="1" hidden="1" x14ac:dyDescent="1.05">
      <c r="A94" s="222"/>
      <c r="B94" s="246" t="s">
        <v>1307</v>
      </c>
      <c r="C94" s="220"/>
      <c r="D94" s="198" t="s">
        <v>1306</v>
      </c>
      <c r="E94" s="197" t="s">
        <v>1170</v>
      </c>
      <c r="F94" s="244">
        <v>0</v>
      </c>
      <c r="G94" s="245">
        <v>0</v>
      </c>
      <c r="H94" s="245">
        <v>0</v>
      </c>
      <c r="I94" s="244">
        <v>0</v>
      </c>
      <c r="J94" s="263"/>
      <c r="K94" s="263"/>
    </row>
    <row r="95" spans="1:11" s="246" customFormat="1" hidden="1" x14ac:dyDescent="1.05">
      <c r="A95" s="222"/>
      <c r="C95" s="220"/>
      <c r="D95" s="198"/>
      <c r="E95" s="197" t="s">
        <v>1169</v>
      </c>
      <c r="F95" s="244"/>
      <c r="G95" s="245"/>
      <c r="H95" s="245"/>
      <c r="I95" s="244"/>
      <c r="J95" s="263"/>
      <c r="K95" s="263"/>
    </row>
    <row r="96" spans="1:11" s="246" customFormat="1" hidden="1" x14ac:dyDescent="1.05">
      <c r="A96" s="222"/>
      <c r="B96" s="220"/>
      <c r="C96" s="220"/>
      <c r="D96" s="198"/>
      <c r="E96" s="197" t="s">
        <v>1168</v>
      </c>
      <c r="F96" s="236"/>
      <c r="G96" s="237"/>
      <c r="H96" s="237"/>
      <c r="I96" s="236"/>
      <c r="J96" s="263"/>
      <c r="K96" s="263"/>
    </row>
    <row r="97" spans="1:11" s="246" customFormat="1" hidden="1" x14ac:dyDescent="1.05">
      <c r="A97" s="222"/>
      <c r="B97" s="220"/>
      <c r="C97" s="220"/>
      <c r="D97" s="198"/>
      <c r="E97" s="197"/>
      <c r="F97" s="236"/>
      <c r="G97" s="237"/>
      <c r="H97" s="237"/>
      <c r="I97" s="236"/>
      <c r="J97" s="263"/>
      <c r="K97" s="263"/>
    </row>
    <row r="98" spans="1:11" s="246" customFormat="1" hidden="1" x14ac:dyDescent="1.05">
      <c r="A98" s="222"/>
      <c r="B98" s="246" t="s">
        <v>1320</v>
      </c>
      <c r="C98" s="220"/>
      <c r="D98" s="198" t="s">
        <v>1319</v>
      </c>
      <c r="E98" s="197" t="s">
        <v>1170</v>
      </c>
      <c r="F98" s="244">
        <v>0</v>
      </c>
      <c r="G98" s="245">
        <v>0</v>
      </c>
      <c r="H98" s="245">
        <v>0</v>
      </c>
      <c r="I98" s="244">
        <v>0</v>
      </c>
      <c r="J98" s="263"/>
      <c r="K98" s="263"/>
    </row>
    <row r="99" spans="1:11" s="246" customFormat="1" hidden="1" x14ac:dyDescent="1.05">
      <c r="A99" s="222"/>
      <c r="C99" s="220"/>
      <c r="D99" s="198"/>
      <c r="E99" s="197" t="s">
        <v>1169</v>
      </c>
      <c r="F99" s="244"/>
      <c r="G99" s="245"/>
      <c r="H99" s="245"/>
      <c r="I99" s="244"/>
      <c r="J99" s="263"/>
      <c r="K99" s="263"/>
    </row>
    <row r="100" spans="1:11" s="246" customFormat="1" hidden="1" x14ac:dyDescent="1.05">
      <c r="A100" s="222"/>
      <c r="B100" s="220"/>
      <c r="C100" s="220"/>
      <c r="D100" s="198"/>
      <c r="E100" s="197" t="s">
        <v>1168</v>
      </c>
      <c r="F100" s="236"/>
      <c r="G100" s="237"/>
      <c r="H100" s="237"/>
      <c r="I100" s="236"/>
      <c r="J100" s="263"/>
      <c r="K100" s="263"/>
    </row>
    <row r="101" spans="1:11" s="246" customFormat="1" hidden="1" x14ac:dyDescent="1.05">
      <c r="A101" s="222"/>
      <c r="B101" s="220"/>
      <c r="C101" s="220"/>
      <c r="D101" s="198"/>
      <c r="E101" s="197"/>
      <c r="F101" s="236"/>
      <c r="G101" s="237"/>
      <c r="H101" s="237"/>
      <c r="I101" s="236"/>
      <c r="J101" s="263"/>
      <c r="K101" s="263"/>
    </row>
    <row r="102" spans="1:11" s="221" customFormat="1" ht="144" hidden="1" x14ac:dyDescent="1.05">
      <c r="A102" s="250"/>
      <c r="B102" s="221" t="s">
        <v>1296</v>
      </c>
      <c r="C102" s="221" t="s">
        <v>1366</v>
      </c>
      <c r="D102" s="221" t="s">
        <v>1516</v>
      </c>
      <c r="E102" s="220" t="s">
        <v>1170</v>
      </c>
      <c r="F102" s="218">
        <f>+F94+F98</f>
        <v>0</v>
      </c>
      <c r="G102" s="219">
        <f>+G94+G98</f>
        <v>0</v>
      </c>
      <c r="H102" s="219">
        <f>+H94+H98</f>
        <v>0</v>
      </c>
      <c r="I102" s="218">
        <f>+I94+I98</f>
        <v>0</v>
      </c>
      <c r="J102" s="266"/>
      <c r="K102" s="266"/>
    </row>
    <row r="103" spans="1:11" s="221" customFormat="1" hidden="1" x14ac:dyDescent="1.05">
      <c r="A103" s="250"/>
      <c r="E103" s="220" t="s">
        <v>1169</v>
      </c>
      <c r="F103" s="218"/>
      <c r="G103" s="219"/>
      <c r="H103" s="219"/>
      <c r="I103" s="218"/>
      <c r="J103" s="266"/>
      <c r="K103" s="266"/>
    </row>
    <row r="104" spans="1:11" s="221" customFormat="1" hidden="1" x14ac:dyDescent="1.05">
      <c r="A104" s="250"/>
      <c r="E104" s="220" t="s">
        <v>1168</v>
      </c>
      <c r="F104" s="218"/>
      <c r="G104" s="219"/>
      <c r="H104" s="219"/>
      <c r="I104" s="218"/>
      <c r="J104" s="266"/>
      <c r="K104" s="266"/>
    </row>
    <row r="105" spans="1:11" s="246" customFormat="1" x14ac:dyDescent="1.05">
      <c r="A105" s="258"/>
      <c r="B105" s="256"/>
      <c r="C105" s="256"/>
      <c r="D105" s="260"/>
      <c r="E105" s="259"/>
      <c r="F105" s="284"/>
      <c r="G105" s="285"/>
      <c r="H105" s="285"/>
      <c r="I105" s="284"/>
      <c r="J105" s="263"/>
      <c r="K105" s="263"/>
    </row>
    <row r="106" spans="1:11" s="246" customFormat="1" x14ac:dyDescent="1.05">
      <c r="A106" s="233" t="s">
        <v>1515</v>
      </c>
      <c r="B106" s="249" t="s">
        <v>693</v>
      </c>
      <c r="C106" s="225" t="s">
        <v>673</v>
      </c>
      <c r="D106" s="221" t="s">
        <v>1514</v>
      </c>
      <c r="E106" s="220"/>
      <c r="F106" s="236"/>
      <c r="G106" s="237"/>
      <c r="H106" s="237"/>
      <c r="I106" s="236" t="s">
        <v>675</v>
      </c>
      <c r="J106" s="263"/>
      <c r="K106" s="263"/>
    </row>
    <row r="107" spans="1:11" s="246" customFormat="1" x14ac:dyDescent="1.05">
      <c r="A107" s="222"/>
      <c r="B107" s="246" t="s">
        <v>1307</v>
      </c>
      <c r="C107" s="220"/>
      <c r="D107" s="198" t="s">
        <v>1306</v>
      </c>
      <c r="E107" s="197" t="s">
        <v>1170</v>
      </c>
      <c r="F107" s="244">
        <v>304904.71999999997</v>
      </c>
      <c r="G107" s="245">
        <v>0</v>
      </c>
      <c r="H107" s="245">
        <v>0</v>
      </c>
      <c r="I107" s="244">
        <v>233143.27</v>
      </c>
      <c r="J107" s="263"/>
      <c r="K107" s="263"/>
    </row>
    <row r="108" spans="1:11" s="246" customFormat="1" x14ac:dyDescent="1.05">
      <c r="A108" s="222"/>
      <c r="C108" s="220"/>
      <c r="D108" s="198"/>
      <c r="E108" s="197" t="s">
        <v>1169</v>
      </c>
      <c r="F108" s="244">
        <v>1058263.49</v>
      </c>
      <c r="G108" s="245">
        <v>11928.36</v>
      </c>
      <c r="H108" s="245">
        <v>0</v>
      </c>
      <c r="I108" s="244">
        <f>F108+G108-H108</f>
        <v>1070191.8500000001</v>
      </c>
      <c r="J108" s="263"/>
      <c r="K108" s="263"/>
    </row>
    <row r="109" spans="1:11" s="246" customFormat="1" x14ac:dyDescent="1.05">
      <c r="A109" s="222"/>
      <c r="B109" s="220"/>
      <c r="C109" s="220"/>
      <c r="D109" s="198"/>
      <c r="E109" s="197" t="s">
        <v>1168</v>
      </c>
      <c r="F109" s="236">
        <v>1362978.89</v>
      </c>
      <c r="G109" s="245">
        <v>11928.36</v>
      </c>
      <c r="H109" s="245">
        <v>71761.45</v>
      </c>
      <c r="I109" s="244">
        <f>F109+G109-H109</f>
        <v>1303145.8</v>
      </c>
      <c r="J109" s="263"/>
      <c r="K109" s="263"/>
    </row>
    <row r="110" spans="1:11" s="246" customFormat="1" x14ac:dyDescent="1.05">
      <c r="A110" s="222"/>
      <c r="B110" s="220"/>
      <c r="C110" s="220"/>
      <c r="D110" s="198"/>
      <c r="E110" s="197"/>
      <c r="F110" s="236"/>
      <c r="G110" s="237"/>
      <c r="H110" s="237"/>
      <c r="I110" s="236" t="s">
        <v>675</v>
      </c>
      <c r="J110" s="263"/>
      <c r="K110" s="263"/>
    </row>
    <row r="111" spans="1:11" s="246" customFormat="1" x14ac:dyDescent="1.05">
      <c r="A111" s="222"/>
      <c r="B111" s="246" t="s">
        <v>1320</v>
      </c>
      <c r="C111" s="220"/>
      <c r="D111" s="198" t="s">
        <v>1319</v>
      </c>
      <c r="E111" s="197" t="s">
        <v>1170</v>
      </c>
      <c r="F111" s="244">
        <v>103084.25</v>
      </c>
      <c r="G111" s="245">
        <v>0</v>
      </c>
      <c r="H111" s="245">
        <v>0</v>
      </c>
      <c r="I111" s="244">
        <v>99511.66</v>
      </c>
      <c r="J111" s="263"/>
      <c r="K111" s="263"/>
    </row>
    <row r="112" spans="1:11" s="246" customFormat="1" x14ac:dyDescent="1.05">
      <c r="A112" s="222"/>
      <c r="C112" s="220"/>
      <c r="D112" s="198"/>
      <c r="E112" s="197" t="s">
        <v>1169</v>
      </c>
      <c r="F112" s="244">
        <v>327945.06</v>
      </c>
      <c r="G112" s="245">
        <v>2464.4</v>
      </c>
      <c r="H112" s="245">
        <v>0</v>
      </c>
      <c r="I112" s="244">
        <f>F112+G112-H112</f>
        <v>330409.46000000002</v>
      </c>
      <c r="J112" s="263"/>
      <c r="K112" s="263"/>
    </row>
    <row r="113" spans="1:11" s="246" customFormat="1" x14ac:dyDescent="1.05">
      <c r="A113" s="222"/>
      <c r="C113" s="220"/>
      <c r="D113" s="198"/>
      <c r="E113" s="197" t="s">
        <v>1168</v>
      </c>
      <c r="F113" s="244">
        <v>431029.31</v>
      </c>
      <c r="G113" s="245">
        <v>2464.4</v>
      </c>
      <c r="H113" s="245">
        <v>3572.59</v>
      </c>
      <c r="I113" s="244">
        <f>F113+G113-H113</f>
        <v>429921.12</v>
      </c>
      <c r="J113" s="263"/>
      <c r="K113" s="263"/>
    </row>
    <row r="114" spans="1:11" s="246" customFormat="1" x14ac:dyDescent="1.05">
      <c r="A114" s="222"/>
      <c r="B114" s="220"/>
      <c r="C114" s="220"/>
      <c r="D114" s="198"/>
      <c r="E114" s="197"/>
      <c r="F114" s="236"/>
      <c r="G114" s="237"/>
      <c r="H114" s="237"/>
      <c r="I114" s="236" t="s">
        <v>675</v>
      </c>
      <c r="J114" s="263"/>
      <c r="K114" s="263"/>
    </row>
    <row r="115" spans="1:11" s="221" customFormat="1" x14ac:dyDescent="1.05">
      <c r="A115" s="250"/>
      <c r="B115" s="221" t="s">
        <v>1296</v>
      </c>
      <c r="C115" s="221" t="s">
        <v>673</v>
      </c>
      <c r="D115" s="221" t="s">
        <v>1514</v>
      </c>
      <c r="E115" s="220" t="s">
        <v>1170</v>
      </c>
      <c r="F115" s="218">
        <f t="shared" ref="F115:H117" si="4">+F107+F111</f>
        <v>407988.97</v>
      </c>
      <c r="G115" s="219">
        <f t="shared" si="4"/>
        <v>0</v>
      </c>
      <c r="H115" s="219">
        <f t="shared" si="4"/>
        <v>0</v>
      </c>
      <c r="I115" s="218">
        <f>I111+I107</f>
        <v>332654.93</v>
      </c>
      <c r="J115" s="266"/>
      <c r="K115" s="266"/>
    </row>
    <row r="116" spans="1:11" s="221" customFormat="1" x14ac:dyDescent="1.05">
      <c r="A116" s="250"/>
      <c r="E116" s="220" t="s">
        <v>1169</v>
      </c>
      <c r="F116" s="218">
        <f t="shared" si="4"/>
        <v>1386208.55</v>
      </c>
      <c r="G116" s="219">
        <f t="shared" si="4"/>
        <v>14392.76</v>
      </c>
      <c r="H116" s="219">
        <f t="shared" si="4"/>
        <v>0</v>
      </c>
      <c r="I116" s="218">
        <f>+I108+I112</f>
        <v>1400601.31</v>
      </c>
      <c r="J116" s="266"/>
      <c r="K116" s="266"/>
    </row>
    <row r="117" spans="1:11" s="221" customFormat="1" x14ac:dyDescent="1.05">
      <c r="A117" s="250"/>
      <c r="E117" s="220" t="s">
        <v>1168</v>
      </c>
      <c r="F117" s="218">
        <f t="shared" si="4"/>
        <v>1794008.2</v>
      </c>
      <c r="G117" s="219">
        <f t="shared" si="4"/>
        <v>14392.76</v>
      </c>
      <c r="H117" s="219">
        <f t="shared" si="4"/>
        <v>75334.039999999994</v>
      </c>
      <c r="I117" s="218">
        <f>+I109+I113</f>
        <v>1733066.92</v>
      </c>
      <c r="J117" s="266"/>
      <c r="K117" s="266"/>
    </row>
    <row r="118" spans="1:11" s="246" customFormat="1" x14ac:dyDescent="1.05">
      <c r="A118" s="233"/>
      <c r="B118" s="249"/>
      <c r="C118" s="225"/>
      <c r="D118" s="317" t="s">
        <v>675</v>
      </c>
      <c r="E118" s="220"/>
      <c r="F118" s="236"/>
      <c r="G118" s="237"/>
      <c r="H118" s="237"/>
      <c r="I118" s="236"/>
      <c r="J118" s="263"/>
      <c r="K118" s="263"/>
    </row>
    <row r="119" spans="1:11" s="246" customFormat="1" ht="144" hidden="1" x14ac:dyDescent="1.05">
      <c r="A119" s="233" t="s">
        <v>1513</v>
      </c>
      <c r="B119" s="249" t="s">
        <v>693</v>
      </c>
      <c r="C119" s="225" t="s">
        <v>669</v>
      </c>
      <c r="D119" s="221" t="s">
        <v>1512</v>
      </c>
      <c r="E119" s="220"/>
      <c r="F119" s="236"/>
      <c r="G119" s="237"/>
      <c r="H119" s="237"/>
      <c r="I119" s="236"/>
      <c r="J119" s="263"/>
      <c r="K119" s="263"/>
    </row>
    <row r="120" spans="1:11" hidden="1" x14ac:dyDescent="1.05">
      <c r="A120" s="222"/>
      <c r="B120" s="246" t="s">
        <v>1307</v>
      </c>
      <c r="C120" s="220"/>
      <c r="D120" s="198" t="s">
        <v>1306</v>
      </c>
      <c r="E120" s="197" t="s">
        <v>1170</v>
      </c>
      <c r="F120" s="244">
        <v>0</v>
      </c>
      <c r="G120" s="245">
        <v>0</v>
      </c>
      <c r="H120" s="245">
        <v>0</v>
      </c>
      <c r="I120" s="244">
        <v>0</v>
      </c>
    </row>
    <row r="121" spans="1:11" hidden="1" x14ac:dyDescent="1.05">
      <c r="A121" s="222"/>
      <c r="B121" s="246"/>
      <c r="C121" s="220"/>
      <c r="E121" s="197" t="s">
        <v>1169</v>
      </c>
      <c r="F121" s="236"/>
      <c r="G121" s="237"/>
      <c r="H121" s="237"/>
      <c r="I121" s="236"/>
    </row>
    <row r="122" spans="1:11" hidden="1" x14ac:dyDescent="1.05">
      <c r="A122" s="222"/>
      <c r="B122" s="246"/>
      <c r="C122" s="220"/>
      <c r="E122" s="197" t="s">
        <v>1168</v>
      </c>
      <c r="F122" s="236"/>
      <c r="G122" s="237"/>
      <c r="H122" s="237"/>
      <c r="I122" s="236"/>
    </row>
    <row r="123" spans="1:11" hidden="1" x14ac:dyDescent="1.05">
      <c r="A123" s="222"/>
      <c r="B123" s="220"/>
      <c r="C123" s="220"/>
      <c r="F123" s="236"/>
      <c r="G123" s="237"/>
      <c r="H123" s="237"/>
      <c r="I123" s="236"/>
    </row>
    <row r="124" spans="1:11" hidden="1" x14ac:dyDescent="1.05">
      <c r="A124" s="222"/>
      <c r="B124" s="246" t="s">
        <v>1320</v>
      </c>
      <c r="C124" s="220"/>
      <c r="D124" s="198" t="s">
        <v>1319</v>
      </c>
      <c r="E124" s="197" t="s">
        <v>1170</v>
      </c>
      <c r="F124" s="244">
        <v>0</v>
      </c>
      <c r="G124" s="245">
        <v>0</v>
      </c>
      <c r="H124" s="245">
        <v>0</v>
      </c>
      <c r="I124" s="244">
        <v>0</v>
      </c>
    </row>
    <row r="125" spans="1:11" hidden="1" x14ac:dyDescent="1.05">
      <c r="A125" s="222"/>
      <c r="B125" s="246"/>
      <c r="C125" s="220"/>
      <c r="E125" s="197" t="s">
        <v>1169</v>
      </c>
      <c r="F125" s="244"/>
      <c r="G125" s="245"/>
      <c r="H125" s="245"/>
      <c r="I125" s="244"/>
    </row>
    <row r="126" spans="1:11" hidden="1" x14ac:dyDescent="1.05">
      <c r="A126" s="222"/>
      <c r="B126" s="246"/>
      <c r="C126" s="220"/>
      <c r="E126" s="197" t="s">
        <v>1168</v>
      </c>
      <c r="F126" s="236"/>
      <c r="G126" s="237"/>
      <c r="H126" s="237"/>
      <c r="I126" s="236"/>
    </row>
    <row r="127" spans="1:11" hidden="1" x14ac:dyDescent="1.05">
      <c r="A127" s="222"/>
      <c r="B127" s="220"/>
      <c r="C127" s="220"/>
      <c r="F127" s="236"/>
      <c r="G127" s="237"/>
      <c r="H127" s="237"/>
      <c r="I127" s="236"/>
    </row>
    <row r="128" spans="1:11" s="221" customFormat="1" ht="144" hidden="1" x14ac:dyDescent="1.05">
      <c r="A128" s="250"/>
      <c r="B128" s="221" t="s">
        <v>1296</v>
      </c>
      <c r="C128" s="221" t="s">
        <v>669</v>
      </c>
      <c r="D128" s="221" t="s">
        <v>1512</v>
      </c>
      <c r="E128" s="220" t="s">
        <v>1170</v>
      </c>
      <c r="F128" s="218">
        <f>+F120+F124</f>
        <v>0</v>
      </c>
      <c r="G128" s="219">
        <f>+G120+G124</f>
        <v>0</v>
      </c>
      <c r="H128" s="219">
        <f>+H120+H124</f>
        <v>0</v>
      </c>
      <c r="I128" s="218">
        <f>+I120+I124</f>
        <v>0</v>
      </c>
      <c r="J128" s="266"/>
      <c r="K128" s="266"/>
    </row>
    <row r="129" spans="1:11" s="221" customFormat="1" hidden="1" x14ac:dyDescent="1.05">
      <c r="A129" s="250"/>
      <c r="E129" s="220" t="s">
        <v>1169</v>
      </c>
      <c r="F129" s="218"/>
      <c r="G129" s="219"/>
      <c r="H129" s="219"/>
      <c r="I129" s="218"/>
      <c r="J129" s="266"/>
      <c r="K129" s="266"/>
    </row>
    <row r="130" spans="1:11" s="221" customFormat="1" hidden="1" x14ac:dyDescent="1.05">
      <c r="A130" s="250"/>
      <c r="E130" s="220" t="s">
        <v>1168</v>
      </c>
      <c r="F130" s="218"/>
      <c r="G130" s="219"/>
      <c r="H130" s="219"/>
      <c r="I130" s="218"/>
      <c r="J130" s="266"/>
      <c r="K130" s="266"/>
    </row>
    <row r="131" spans="1:11" hidden="1" x14ac:dyDescent="1.05">
      <c r="A131" s="222"/>
      <c r="B131" s="220"/>
      <c r="C131" s="220"/>
      <c r="F131" s="236"/>
      <c r="G131" s="237"/>
      <c r="H131" s="237"/>
      <c r="I131" s="236"/>
    </row>
    <row r="132" spans="1:11" x14ac:dyDescent="1.05">
      <c r="A132" s="233" t="s">
        <v>1511</v>
      </c>
      <c r="B132" s="249" t="s">
        <v>693</v>
      </c>
      <c r="C132" s="225" t="s">
        <v>323</v>
      </c>
      <c r="D132" s="221" t="s">
        <v>1510</v>
      </c>
      <c r="E132" s="220"/>
      <c r="F132" s="236"/>
      <c r="G132" s="237"/>
      <c r="H132" s="237"/>
      <c r="I132" s="236"/>
    </row>
    <row r="133" spans="1:11" x14ac:dyDescent="1.05">
      <c r="A133" s="222"/>
      <c r="B133" s="246" t="s">
        <v>1307</v>
      </c>
      <c r="C133" s="220"/>
      <c r="D133" s="198" t="s">
        <v>1306</v>
      </c>
      <c r="E133" s="197" t="s">
        <v>1170</v>
      </c>
      <c r="F133" s="244">
        <v>125186.82</v>
      </c>
      <c r="G133" s="245">
        <v>0</v>
      </c>
      <c r="H133" s="245">
        <v>0</v>
      </c>
      <c r="I133" s="244">
        <v>69332.039999999994</v>
      </c>
    </row>
    <row r="134" spans="1:11" x14ac:dyDescent="1.05">
      <c r="A134" s="222"/>
      <c r="B134" s="246"/>
      <c r="C134" s="220"/>
      <c r="E134" s="197" t="s">
        <v>1169</v>
      </c>
      <c r="F134" s="244">
        <v>256836.07</v>
      </c>
      <c r="G134" s="245">
        <v>0</v>
      </c>
      <c r="H134" s="245">
        <v>0</v>
      </c>
      <c r="I134" s="244">
        <f>F134+G134-H134</f>
        <v>256836.07</v>
      </c>
    </row>
    <row r="135" spans="1:11" x14ac:dyDescent="1.05">
      <c r="A135" s="222"/>
      <c r="B135" s="220"/>
      <c r="C135" s="220"/>
      <c r="E135" s="197" t="s">
        <v>1168</v>
      </c>
      <c r="F135" s="236">
        <v>382022.89</v>
      </c>
      <c r="G135" s="245">
        <v>0</v>
      </c>
      <c r="H135" s="245">
        <v>55854.78</v>
      </c>
      <c r="I135" s="244">
        <f>F135+G135-H135</f>
        <v>326168.11</v>
      </c>
    </row>
    <row r="136" spans="1:11" x14ac:dyDescent="1.05">
      <c r="A136" s="222"/>
      <c r="B136" s="220"/>
      <c r="C136" s="220"/>
      <c r="F136" s="236"/>
      <c r="G136" s="237"/>
      <c r="H136" s="237"/>
      <c r="I136" s="236"/>
    </row>
    <row r="137" spans="1:11" x14ac:dyDescent="1.05">
      <c r="A137" s="222"/>
      <c r="B137" s="246" t="s">
        <v>1320</v>
      </c>
      <c r="C137" s="220"/>
      <c r="D137" s="198" t="s">
        <v>1319</v>
      </c>
      <c r="E137" s="197" t="s">
        <v>1170</v>
      </c>
      <c r="F137" s="244">
        <v>0</v>
      </c>
      <c r="G137" s="245">
        <v>0</v>
      </c>
      <c r="H137" s="245">
        <v>0</v>
      </c>
      <c r="I137" s="244">
        <v>0</v>
      </c>
    </row>
    <row r="138" spans="1:11" x14ac:dyDescent="1.05">
      <c r="A138" s="222"/>
      <c r="B138" s="246"/>
      <c r="C138" s="220"/>
      <c r="E138" s="197" t="s">
        <v>1169</v>
      </c>
      <c r="F138" s="244">
        <v>0</v>
      </c>
      <c r="G138" s="245"/>
      <c r="H138" s="245"/>
      <c r="I138" s="244"/>
    </row>
    <row r="139" spans="1:11" x14ac:dyDescent="1.05">
      <c r="A139" s="222"/>
      <c r="B139" s="220"/>
      <c r="C139" s="220"/>
      <c r="E139" s="197" t="s">
        <v>1168</v>
      </c>
      <c r="F139" s="244">
        <v>0</v>
      </c>
      <c r="G139" s="237"/>
      <c r="H139" s="237"/>
      <c r="I139" s="236"/>
    </row>
    <row r="140" spans="1:11" s="221" customFormat="1" x14ac:dyDescent="1.05">
      <c r="A140" s="250"/>
      <c r="B140" s="221" t="s">
        <v>1296</v>
      </c>
      <c r="C140" s="221" t="s">
        <v>323</v>
      </c>
      <c r="D140" s="221" t="s">
        <v>1510</v>
      </c>
      <c r="E140" s="220" t="s">
        <v>1170</v>
      </c>
      <c r="F140" s="218">
        <f t="shared" ref="F140:H142" si="5">+F133+F137</f>
        <v>125186.82</v>
      </c>
      <c r="G140" s="219">
        <f t="shared" si="5"/>
        <v>0</v>
      </c>
      <c r="H140" s="219">
        <f t="shared" si="5"/>
        <v>0</v>
      </c>
      <c r="I140" s="218">
        <f>I137+I133</f>
        <v>69332.039999999994</v>
      </c>
      <c r="J140" s="266"/>
      <c r="K140" s="266"/>
    </row>
    <row r="141" spans="1:11" s="221" customFormat="1" x14ac:dyDescent="1.05">
      <c r="A141" s="250"/>
      <c r="E141" s="220" t="s">
        <v>1169</v>
      </c>
      <c r="F141" s="218">
        <f t="shared" si="5"/>
        <v>256836.07</v>
      </c>
      <c r="G141" s="219">
        <f t="shared" si="5"/>
        <v>0</v>
      </c>
      <c r="H141" s="219">
        <f t="shared" si="5"/>
        <v>0</v>
      </c>
      <c r="I141" s="218">
        <f>+I134+I138</f>
        <v>256836.07</v>
      </c>
      <c r="J141" s="266"/>
      <c r="K141" s="266"/>
    </row>
    <row r="142" spans="1:11" s="221" customFormat="1" x14ac:dyDescent="1.05">
      <c r="A142" s="250"/>
      <c r="E142" s="220" t="s">
        <v>1168</v>
      </c>
      <c r="F142" s="218">
        <f t="shared" si="5"/>
        <v>382022.89</v>
      </c>
      <c r="G142" s="219">
        <f t="shared" si="5"/>
        <v>0</v>
      </c>
      <c r="H142" s="219">
        <f t="shared" si="5"/>
        <v>55854.78</v>
      </c>
      <c r="I142" s="218">
        <f>+I135+I139</f>
        <v>326168.11</v>
      </c>
      <c r="J142" s="266"/>
      <c r="K142" s="266"/>
    </row>
    <row r="143" spans="1:11" x14ac:dyDescent="1.05">
      <c r="A143" s="222"/>
      <c r="B143" s="220"/>
      <c r="C143" s="220"/>
      <c r="F143" s="236"/>
      <c r="G143" s="237"/>
      <c r="H143" s="237"/>
      <c r="I143" s="236"/>
    </row>
    <row r="144" spans="1:11" x14ac:dyDescent="1.05">
      <c r="A144" s="233" t="s">
        <v>1509</v>
      </c>
      <c r="B144" s="249" t="s">
        <v>693</v>
      </c>
      <c r="C144" s="225" t="s">
        <v>324</v>
      </c>
      <c r="D144" s="221" t="s">
        <v>1508</v>
      </c>
      <c r="E144" s="220"/>
      <c r="F144" s="236"/>
      <c r="G144" s="237"/>
      <c r="H144" s="237"/>
      <c r="I144" s="236"/>
    </row>
    <row r="145" spans="1:11" x14ac:dyDescent="1.05">
      <c r="A145" s="222"/>
      <c r="B145" s="246" t="s">
        <v>1307</v>
      </c>
      <c r="C145" s="220"/>
      <c r="D145" s="198" t="s">
        <v>1306</v>
      </c>
      <c r="E145" s="197" t="s">
        <v>1170</v>
      </c>
      <c r="F145" s="244">
        <v>9903.36</v>
      </c>
      <c r="G145" s="245">
        <v>0</v>
      </c>
      <c r="H145" s="245">
        <v>0</v>
      </c>
      <c r="I145" s="244">
        <v>9761.2000000000007</v>
      </c>
    </row>
    <row r="146" spans="1:11" x14ac:dyDescent="1.05">
      <c r="A146" s="222"/>
      <c r="B146" s="246"/>
      <c r="C146" s="220"/>
      <c r="E146" s="197" t="s">
        <v>1169</v>
      </c>
      <c r="F146" s="244">
        <v>43687.54</v>
      </c>
      <c r="G146" s="245">
        <v>0</v>
      </c>
      <c r="H146" s="245">
        <v>0</v>
      </c>
      <c r="I146" s="244">
        <f>F146+G146-H146</f>
        <v>43687.54</v>
      </c>
    </row>
    <row r="147" spans="1:11" x14ac:dyDescent="1.05">
      <c r="A147" s="222"/>
      <c r="B147" s="220"/>
      <c r="C147" s="220"/>
      <c r="E147" s="197" t="s">
        <v>1168</v>
      </c>
      <c r="F147" s="236">
        <v>53590.9</v>
      </c>
      <c r="G147" s="245">
        <v>0</v>
      </c>
      <c r="H147" s="245">
        <v>142.16</v>
      </c>
      <c r="I147" s="244">
        <f>F147+G147-H147</f>
        <v>53448.74</v>
      </c>
    </row>
    <row r="148" spans="1:11" x14ac:dyDescent="1.05">
      <c r="A148" s="222"/>
      <c r="B148" s="220"/>
      <c r="C148" s="220"/>
      <c r="F148" s="236"/>
      <c r="G148" s="237"/>
      <c r="H148" s="237"/>
      <c r="I148" s="236"/>
    </row>
    <row r="149" spans="1:11" x14ac:dyDescent="1.05">
      <c r="A149" s="222"/>
      <c r="B149" s="246" t="s">
        <v>1320</v>
      </c>
      <c r="C149" s="220"/>
      <c r="D149" s="198" t="s">
        <v>1319</v>
      </c>
      <c r="E149" s="197" t="s">
        <v>1170</v>
      </c>
      <c r="F149" s="244">
        <v>0</v>
      </c>
      <c r="G149" s="245">
        <v>0</v>
      </c>
      <c r="H149" s="245">
        <v>0</v>
      </c>
      <c r="I149" s="244">
        <f>F149+G149-H149</f>
        <v>0</v>
      </c>
    </row>
    <row r="150" spans="1:11" x14ac:dyDescent="1.05">
      <c r="A150" s="222"/>
      <c r="B150" s="246"/>
      <c r="C150" s="220"/>
      <c r="E150" s="197" t="s">
        <v>1169</v>
      </c>
      <c r="F150" s="244">
        <v>5000</v>
      </c>
      <c r="G150" s="245">
        <v>0</v>
      </c>
      <c r="H150" s="245">
        <v>0</v>
      </c>
      <c r="I150" s="244">
        <f>F150+G150-H150</f>
        <v>5000</v>
      </c>
    </row>
    <row r="151" spans="1:11" x14ac:dyDescent="1.05">
      <c r="A151" s="222"/>
      <c r="B151" s="246"/>
      <c r="C151" s="220"/>
      <c r="E151" s="197" t="s">
        <v>1168</v>
      </c>
      <c r="F151" s="244">
        <v>5000</v>
      </c>
      <c r="G151" s="245">
        <v>0</v>
      </c>
      <c r="H151" s="245">
        <v>0</v>
      </c>
      <c r="I151" s="244">
        <f>F151+G151-H151</f>
        <v>5000</v>
      </c>
    </row>
    <row r="152" spans="1:11" x14ac:dyDescent="1.05">
      <c r="A152" s="222"/>
      <c r="B152" s="220"/>
      <c r="C152" s="220"/>
      <c r="F152" s="236"/>
      <c r="G152" s="237"/>
      <c r="H152" s="237"/>
      <c r="I152" s="236"/>
    </row>
    <row r="153" spans="1:11" s="221" customFormat="1" x14ac:dyDescent="1.05">
      <c r="A153" s="250"/>
      <c r="B153" s="221" t="s">
        <v>1296</v>
      </c>
      <c r="C153" s="221" t="s">
        <v>324</v>
      </c>
      <c r="D153" s="221" t="s">
        <v>1508</v>
      </c>
      <c r="E153" s="220" t="s">
        <v>1170</v>
      </c>
      <c r="F153" s="218">
        <f t="shared" ref="F153:H155" si="6">+F145+F149</f>
        <v>9903.36</v>
      </c>
      <c r="G153" s="219">
        <f t="shared" si="6"/>
        <v>0</v>
      </c>
      <c r="H153" s="219">
        <f t="shared" si="6"/>
        <v>0</v>
      </c>
      <c r="I153" s="218">
        <f>I149+I145</f>
        <v>9761.2000000000007</v>
      </c>
      <c r="J153" s="266"/>
      <c r="K153" s="266"/>
    </row>
    <row r="154" spans="1:11" s="221" customFormat="1" x14ac:dyDescent="1.05">
      <c r="A154" s="250"/>
      <c r="E154" s="220" t="s">
        <v>1169</v>
      </c>
      <c r="F154" s="218">
        <f t="shared" si="6"/>
        <v>48687.54</v>
      </c>
      <c r="G154" s="219">
        <f t="shared" si="6"/>
        <v>0</v>
      </c>
      <c r="H154" s="219">
        <f t="shared" si="6"/>
        <v>0</v>
      </c>
      <c r="I154" s="218">
        <f>+I146+I150</f>
        <v>48687.54</v>
      </c>
      <c r="J154" s="266"/>
      <c r="K154" s="266"/>
    </row>
    <row r="155" spans="1:11" s="221" customFormat="1" x14ac:dyDescent="1.05">
      <c r="A155" s="250"/>
      <c r="E155" s="220" t="s">
        <v>1168</v>
      </c>
      <c r="F155" s="218">
        <f t="shared" si="6"/>
        <v>58590.9</v>
      </c>
      <c r="G155" s="219">
        <f t="shared" si="6"/>
        <v>0</v>
      </c>
      <c r="H155" s="219">
        <f t="shared" si="6"/>
        <v>142.16</v>
      </c>
      <c r="I155" s="218">
        <f>+I147+I151</f>
        <v>58448.74</v>
      </c>
      <c r="J155" s="266"/>
      <c r="K155" s="266"/>
    </row>
    <row r="156" spans="1:11" s="221" customFormat="1" x14ac:dyDescent="1.05">
      <c r="A156" s="250"/>
      <c r="E156" s="220"/>
      <c r="F156" s="218"/>
      <c r="G156" s="219"/>
      <c r="H156" s="219"/>
      <c r="I156" s="218"/>
      <c r="J156" s="266"/>
      <c r="K156" s="266"/>
    </row>
    <row r="157" spans="1:11" s="221" customFormat="1" ht="216" hidden="1" x14ac:dyDescent="1.05">
      <c r="A157" s="233" t="s">
        <v>1507</v>
      </c>
      <c r="B157" s="249" t="s">
        <v>693</v>
      </c>
      <c r="C157" s="225">
        <v>12</v>
      </c>
      <c r="D157" s="249" t="s">
        <v>1506</v>
      </c>
      <c r="E157" s="220"/>
      <c r="F157" s="218"/>
      <c r="G157" s="219"/>
      <c r="H157" s="219"/>
      <c r="I157" s="218"/>
      <c r="J157" s="266"/>
      <c r="K157" s="266"/>
    </row>
    <row r="158" spans="1:11" s="221" customFormat="1" hidden="1" x14ac:dyDescent="1.05">
      <c r="A158" s="222"/>
      <c r="B158" s="246" t="s">
        <v>1307</v>
      </c>
      <c r="C158" s="220"/>
      <c r="D158" s="198" t="s">
        <v>1306</v>
      </c>
      <c r="E158" s="197" t="s">
        <v>1170</v>
      </c>
      <c r="F158" s="244">
        <v>0</v>
      </c>
      <c r="G158" s="245">
        <v>0</v>
      </c>
      <c r="H158" s="245">
        <v>0</v>
      </c>
      <c r="I158" s="244">
        <v>0</v>
      </c>
      <c r="J158" s="266"/>
      <c r="K158" s="266"/>
    </row>
    <row r="159" spans="1:11" s="221" customFormat="1" hidden="1" x14ac:dyDescent="1.05">
      <c r="A159" s="222"/>
      <c r="B159" s="220"/>
      <c r="C159" s="220"/>
      <c r="D159" s="198"/>
      <c r="E159" s="197" t="s">
        <v>1169</v>
      </c>
      <c r="F159" s="236"/>
      <c r="G159" s="237"/>
      <c r="H159" s="237"/>
      <c r="I159" s="236"/>
      <c r="J159" s="266"/>
      <c r="K159" s="266"/>
    </row>
    <row r="160" spans="1:11" s="221" customFormat="1" hidden="1" x14ac:dyDescent="1.05">
      <c r="A160" s="222"/>
      <c r="B160" s="220"/>
      <c r="C160" s="220"/>
      <c r="D160" s="198"/>
      <c r="E160" s="197" t="s">
        <v>1168</v>
      </c>
      <c r="F160" s="236"/>
      <c r="G160" s="237"/>
      <c r="H160" s="237"/>
      <c r="I160" s="236"/>
      <c r="J160" s="266"/>
      <c r="K160" s="266"/>
    </row>
    <row r="161" spans="1:11" s="221" customFormat="1" hidden="1" x14ac:dyDescent="1.05">
      <c r="A161" s="222"/>
      <c r="B161" s="220"/>
      <c r="C161" s="220"/>
      <c r="D161" s="198"/>
      <c r="E161" s="197"/>
      <c r="F161" s="236"/>
      <c r="G161" s="237"/>
      <c r="H161" s="237"/>
      <c r="I161" s="236"/>
      <c r="J161" s="266"/>
      <c r="K161" s="266"/>
    </row>
    <row r="162" spans="1:11" s="221" customFormat="1" hidden="1" x14ac:dyDescent="1.05">
      <c r="A162" s="222"/>
      <c r="B162" s="246" t="s">
        <v>1320</v>
      </c>
      <c r="C162" s="220"/>
      <c r="D162" s="198" t="s">
        <v>1319</v>
      </c>
      <c r="E162" s="197" t="s">
        <v>1170</v>
      </c>
      <c r="F162" s="244">
        <v>0</v>
      </c>
      <c r="G162" s="245">
        <v>0</v>
      </c>
      <c r="H162" s="245">
        <v>0</v>
      </c>
      <c r="I162" s="244">
        <v>0</v>
      </c>
      <c r="J162" s="266"/>
      <c r="K162" s="266"/>
    </row>
    <row r="163" spans="1:11" s="221" customFormat="1" hidden="1" x14ac:dyDescent="1.05">
      <c r="A163" s="222"/>
      <c r="B163" s="246"/>
      <c r="C163" s="220"/>
      <c r="D163" s="198"/>
      <c r="E163" s="197" t="s">
        <v>1169</v>
      </c>
      <c r="F163" s="244"/>
      <c r="G163" s="245"/>
      <c r="H163" s="245"/>
      <c r="I163" s="244"/>
      <c r="J163" s="266"/>
      <c r="K163" s="266"/>
    </row>
    <row r="164" spans="1:11" s="221" customFormat="1" hidden="1" x14ac:dyDescent="1.05">
      <c r="A164" s="222"/>
      <c r="B164" s="220"/>
      <c r="C164" s="220"/>
      <c r="D164" s="198"/>
      <c r="E164" s="197" t="s">
        <v>1168</v>
      </c>
      <c r="F164" s="236"/>
      <c r="G164" s="237"/>
      <c r="H164" s="237"/>
      <c r="I164" s="236"/>
      <c r="J164" s="266"/>
      <c r="K164" s="266"/>
    </row>
    <row r="165" spans="1:11" s="221" customFormat="1" hidden="1" x14ac:dyDescent="1.05">
      <c r="A165" s="222"/>
      <c r="B165" s="220"/>
      <c r="C165" s="220"/>
      <c r="D165" s="198"/>
      <c r="E165" s="197"/>
      <c r="F165" s="236"/>
      <c r="G165" s="237"/>
      <c r="H165" s="237"/>
      <c r="I165" s="236"/>
      <c r="J165" s="266"/>
      <c r="K165" s="266"/>
    </row>
    <row r="166" spans="1:11" s="221" customFormat="1" ht="216" hidden="1" x14ac:dyDescent="1.05">
      <c r="A166" s="250"/>
      <c r="B166" s="221" t="s">
        <v>1296</v>
      </c>
      <c r="C166" s="221">
        <v>12</v>
      </c>
      <c r="D166" s="221" t="s">
        <v>1505</v>
      </c>
      <c r="E166" s="220" t="s">
        <v>1170</v>
      </c>
      <c r="F166" s="218">
        <f>+F158+F162</f>
        <v>0</v>
      </c>
      <c r="G166" s="219">
        <f>+G158+G162</f>
        <v>0</v>
      </c>
      <c r="H166" s="219">
        <f>+H158+H162</f>
        <v>0</v>
      </c>
      <c r="I166" s="218">
        <f>+I158+I162</f>
        <v>0</v>
      </c>
      <c r="J166" s="266"/>
      <c r="K166" s="266"/>
    </row>
    <row r="167" spans="1:11" s="221" customFormat="1" hidden="1" x14ac:dyDescent="1.05">
      <c r="A167" s="250"/>
      <c r="E167" s="220" t="s">
        <v>1169</v>
      </c>
      <c r="F167" s="218"/>
      <c r="G167" s="219"/>
      <c r="H167" s="219"/>
      <c r="I167" s="218"/>
      <c r="J167" s="266"/>
      <c r="K167" s="266"/>
    </row>
    <row r="168" spans="1:11" s="221" customFormat="1" hidden="1" x14ac:dyDescent="1.05">
      <c r="A168" s="250"/>
      <c r="E168" s="220" t="s">
        <v>1168</v>
      </c>
      <c r="F168" s="218"/>
      <c r="G168" s="219"/>
      <c r="H168" s="219"/>
      <c r="I168" s="218"/>
      <c r="J168" s="266"/>
      <c r="K168" s="266"/>
    </row>
    <row r="169" spans="1:11" s="221" customFormat="1" hidden="1" x14ac:dyDescent="1.05">
      <c r="A169" s="250"/>
      <c r="E169" s="220"/>
      <c r="F169" s="218"/>
      <c r="G169" s="219"/>
      <c r="H169" s="219"/>
      <c r="I169" s="218"/>
      <c r="J169" s="266"/>
      <c r="K169" s="266"/>
    </row>
    <row r="170" spans="1:11" s="201" customFormat="1" x14ac:dyDescent="1.05">
      <c r="A170" s="614"/>
      <c r="B170" s="615"/>
      <c r="C170" s="243"/>
      <c r="D170" s="242"/>
      <c r="E170" s="241"/>
      <c r="F170" s="305"/>
      <c r="G170" s="306"/>
      <c r="H170" s="306"/>
      <c r="I170" s="305" t="s">
        <v>675</v>
      </c>
      <c r="J170" s="202"/>
      <c r="K170" s="202"/>
    </row>
    <row r="171" spans="1:11" s="201" customFormat="1" ht="144" x14ac:dyDescent="1.05">
      <c r="A171" s="601" t="s">
        <v>1504</v>
      </c>
      <c r="B171" s="602"/>
      <c r="C171" s="602"/>
      <c r="D171" s="227" t="s">
        <v>1503</v>
      </c>
      <c r="E171" s="220" t="s">
        <v>1170</v>
      </c>
      <c r="F171" s="218">
        <f t="shared" ref="F171:I173" si="7">+F20+F33+F50+F62+F75+F88+F102+F115+F128+F140+F153+F166</f>
        <v>2005854.6000000003</v>
      </c>
      <c r="G171" s="219">
        <f t="shared" si="7"/>
        <v>0</v>
      </c>
      <c r="H171" s="219">
        <f t="shared" si="7"/>
        <v>0</v>
      </c>
      <c r="I171" s="218">
        <f t="shared" si="7"/>
        <v>1515280.21</v>
      </c>
      <c r="J171" s="202"/>
      <c r="K171" s="202"/>
    </row>
    <row r="172" spans="1:11" s="201" customFormat="1" x14ac:dyDescent="1.05">
      <c r="A172" s="231"/>
      <c r="B172" s="230"/>
      <c r="C172" s="230"/>
      <c r="D172" s="227"/>
      <c r="E172" s="220" t="s">
        <v>1169</v>
      </c>
      <c r="F172" s="218">
        <f t="shared" si="7"/>
        <v>23441336.490000002</v>
      </c>
      <c r="G172" s="219">
        <f t="shared" si="7"/>
        <v>78862.759999999995</v>
      </c>
      <c r="H172" s="219">
        <f t="shared" si="7"/>
        <v>0</v>
      </c>
      <c r="I172" s="218">
        <f t="shared" si="7"/>
        <v>23520199.25</v>
      </c>
      <c r="J172" s="319" t="s">
        <v>675</v>
      </c>
      <c r="K172" s="202"/>
    </row>
    <row r="173" spans="1:11" s="201" customFormat="1" x14ac:dyDescent="1.05">
      <c r="A173" s="231"/>
      <c r="B173" s="230"/>
      <c r="C173" s="230"/>
      <c r="D173" s="227"/>
      <c r="E173" s="220" t="s">
        <v>1168</v>
      </c>
      <c r="F173" s="318">
        <f t="shared" si="7"/>
        <v>25446599.170000002</v>
      </c>
      <c r="G173" s="219">
        <f t="shared" si="7"/>
        <v>78862.759999999995</v>
      </c>
      <c r="H173" s="219">
        <f t="shared" si="7"/>
        <v>490574.38999999996</v>
      </c>
      <c r="I173" s="218">
        <f t="shared" si="7"/>
        <v>25034887.540000003</v>
      </c>
      <c r="J173" s="202"/>
      <c r="K173" s="202"/>
    </row>
    <row r="174" spans="1:11" s="201" customFormat="1" x14ac:dyDescent="1.05">
      <c r="A174" s="226"/>
      <c r="B174" s="225"/>
      <c r="C174" s="220"/>
      <c r="D174" s="317" t="s">
        <v>675</v>
      </c>
      <c r="E174" s="220"/>
      <c r="F174" s="223" t="s">
        <v>675</v>
      </c>
      <c r="G174" s="224"/>
      <c r="H174" s="224"/>
      <c r="I174" s="223"/>
      <c r="J174" s="202"/>
      <c r="K174" s="202"/>
    </row>
    <row r="175" spans="1:11" x14ac:dyDescent="1.05">
      <c r="A175" s="222"/>
      <c r="B175" s="220"/>
      <c r="C175" s="220"/>
      <c r="F175" s="247"/>
      <c r="G175" s="248"/>
      <c r="H175" s="248"/>
      <c r="I175" s="247"/>
    </row>
    <row r="176" spans="1:11" ht="72.75" hidden="1" thickBot="1" x14ac:dyDescent="1.1000000000000001">
      <c r="A176" s="609" t="s">
        <v>1300</v>
      </c>
      <c r="B176" s="610"/>
      <c r="C176" s="313" t="s">
        <v>670</v>
      </c>
      <c r="D176" s="216" t="s">
        <v>1494</v>
      </c>
      <c r="E176" s="215"/>
      <c r="F176" s="213"/>
      <c r="G176" s="214"/>
      <c r="H176" s="214"/>
      <c r="I176" s="213"/>
    </row>
    <row r="177" spans="1:11" hidden="1" x14ac:dyDescent="1.05">
      <c r="A177" s="222"/>
      <c r="B177" s="220"/>
      <c r="C177" s="220"/>
      <c r="D177" s="221"/>
      <c r="E177" s="220"/>
      <c r="F177" s="218"/>
      <c r="G177" s="219"/>
      <c r="H177" s="219"/>
      <c r="I177" s="218"/>
    </row>
    <row r="178" spans="1:11" hidden="1" x14ac:dyDescent="1.05">
      <c r="A178" s="233" t="s">
        <v>1502</v>
      </c>
      <c r="B178" s="249" t="s">
        <v>693</v>
      </c>
      <c r="C178" s="225" t="s">
        <v>665</v>
      </c>
      <c r="D178" s="221" t="s">
        <v>1501</v>
      </c>
      <c r="E178" s="220"/>
      <c r="F178" s="236"/>
      <c r="G178" s="237"/>
      <c r="H178" s="237"/>
      <c r="I178" s="236"/>
    </row>
    <row r="179" spans="1:11" hidden="1" x14ac:dyDescent="1.05">
      <c r="A179" s="222"/>
      <c r="B179" s="246" t="s">
        <v>1307</v>
      </c>
      <c r="C179" s="220"/>
      <c r="D179" s="198" t="s">
        <v>1306</v>
      </c>
      <c r="E179" s="197" t="s">
        <v>1170</v>
      </c>
      <c r="F179" s="244">
        <v>0</v>
      </c>
      <c r="G179" s="245">
        <v>0</v>
      </c>
      <c r="H179" s="245">
        <v>0</v>
      </c>
      <c r="I179" s="244">
        <v>0</v>
      </c>
    </row>
    <row r="180" spans="1:11" hidden="1" x14ac:dyDescent="1.05">
      <c r="A180" s="222"/>
      <c r="B180" s="246"/>
      <c r="C180" s="220"/>
      <c r="E180" s="197" t="s">
        <v>1169</v>
      </c>
      <c r="F180" s="244"/>
      <c r="G180" s="245"/>
      <c r="H180" s="245"/>
      <c r="I180" s="244"/>
    </row>
    <row r="181" spans="1:11" hidden="1" x14ac:dyDescent="1.05">
      <c r="A181" s="222"/>
      <c r="B181" s="220"/>
      <c r="C181" s="220"/>
      <c r="E181" s="197" t="s">
        <v>1168</v>
      </c>
      <c r="F181" s="236"/>
      <c r="G181" s="237"/>
      <c r="H181" s="237"/>
      <c r="I181" s="236"/>
    </row>
    <row r="182" spans="1:11" hidden="1" x14ac:dyDescent="1.05">
      <c r="A182" s="222"/>
      <c r="B182" s="220"/>
      <c r="C182" s="220"/>
      <c r="F182" s="236"/>
      <c r="G182" s="237"/>
      <c r="H182" s="237"/>
      <c r="I182" s="236"/>
    </row>
    <row r="183" spans="1:11" hidden="1" x14ac:dyDescent="1.05">
      <c r="A183" s="222"/>
      <c r="B183" s="246" t="s">
        <v>1320</v>
      </c>
      <c r="C183" s="220"/>
      <c r="D183" s="198" t="s">
        <v>1319</v>
      </c>
      <c r="E183" s="197" t="s">
        <v>1170</v>
      </c>
      <c r="F183" s="244">
        <v>0</v>
      </c>
      <c r="G183" s="245">
        <v>0</v>
      </c>
      <c r="H183" s="245">
        <v>0</v>
      </c>
      <c r="I183" s="244">
        <v>0</v>
      </c>
    </row>
    <row r="184" spans="1:11" hidden="1" x14ac:dyDescent="1.05">
      <c r="A184" s="222"/>
      <c r="B184" s="246"/>
      <c r="C184" s="220"/>
      <c r="E184" s="197" t="s">
        <v>1169</v>
      </c>
      <c r="F184" s="244"/>
      <c r="G184" s="245"/>
      <c r="H184" s="245"/>
      <c r="I184" s="244"/>
    </row>
    <row r="185" spans="1:11" hidden="1" x14ac:dyDescent="1.05">
      <c r="A185" s="222"/>
      <c r="B185" s="246"/>
      <c r="C185" s="220"/>
      <c r="E185" s="197" t="s">
        <v>1168</v>
      </c>
      <c r="F185" s="244"/>
      <c r="G185" s="245"/>
      <c r="H185" s="245"/>
      <c r="I185" s="244"/>
    </row>
    <row r="186" spans="1:11" hidden="1" x14ac:dyDescent="1.05">
      <c r="A186" s="222"/>
      <c r="B186" s="220"/>
      <c r="C186" s="220"/>
      <c r="F186" s="236"/>
      <c r="G186" s="237"/>
      <c r="H186" s="237"/>
      <c r="I186" s="236"/>
    </row>
    <row r="187" spans="1:11" s="221" customFormat="1" hidden="1" x14ac:dyDescent="1.05">
      <c r="A187" s="250"/>
      <c r="B187" s="221" t="s">
        <v>1296</v>
      </c>
      <c r="C187" s="221" t="s">
        <v>665</v>
      </c>
      <c r="D187" s="221" t="s">
        <v>1501</v>
      </c>
      <c r="E187" s="220" t="s">
        <v>1170</v>
      </c>
      <c r="F187" s="218">
        <f>+F179+F183</f>
        <v>0</v>
      </c>
      <c r="G187" s="219">
        <f>+G179+G183</f>
        <v>0</v>
      </c>
      <c r="H187" s="219">
        <f>+H179+H183</f>
        <v>0</v>
      </c>
      <c r="I187" s="218">
        <f>+I179+I183</f>
        <v>0</v>
      </c>
      <c r="J187" s="266"/>
      <c r="K187" s="266"/>
    </row>
    <row r="188" spans="1:11" s="221" customFormat="1" hidden="1" x14ac:dyDescent="1.05">
      <c r="A188" s="250"/>
      <c r="E188" s="220" t="s">
        <v>1169</v>
      </c>
      <c r="F188" s="218"/>
      <c r="G188" s="219"/>
      <c r="H188" s="219"/>
      <c r="I188" s="218"/>
      <c r="J188" s="266"/>
      <c r="K188" s="266"/>
    </row>
    <row r="189" spans="1:11" hidden="1" x14ac:dyDescent="1.05">
      <c r="A189" s="222"/>
      <c r="B189" s="220"/>
      <c r="C189" s="220"/>
      <c r="E189" s="220" t="s">
        <v>1168</v>
      </c>
      <c r="F189" s="236"/>
      <c r="G189" s="237"/>
      <c r="H189" s="237"/>
      <c r="I189" s="236"/>
    </row>
    <row r="190" spans="1:11" hidden="1" x14ac:dyDescent="1.05">
      <c r="A190" s="233" t="s">
        <v>1500</v>
      </c>
      <c r="B190" s="249" t="s">
        <v>693</v>
      </c>
      <c r="C190" s="225" t="s">
        <v>670</v>
      </c>
      <c r="D190" s="221" t="s">
        <v>1499</v>
      </c>
      <c r="E190" s="220"/>
      <c r="F190" s="236"/>
      <c r="G190" s="237"/>
      <c r="H190" s="237"/>
      <c r="I190" s="236"/>
    </row>
    <row r="191" spans="1:11" hidden="1" x14ac:dyDescent="1.05">
      <c r="A191" s="222"/>
      <c r="B191" s="246" t="s">
        <v>1307</v>
      </c>
      <c r="C191" s="220"/>
      <c r="D191" s="198" t="s">
        <v>1306</v>
      </c>
      <c r="E191" s="197" t="s">
        <v>1170</v>
      </c>
      <c r="F191" s="244">
        <v>0</v>
      </c>
      <c r="G191" s="245">
        <v>0</v>
      </c>
      <c r="H191" s="245">
        <v>0</v>
      </c>
      <c r="I191" s="244">
        <v>0</v>
      </c>
    </row>
    <row r="192" spans="1:11" hidden="1" x14ac:dyDescent="1.05">
      <c r="A192" s="222"/>
      <c r="B192" s="220"/>
      <c r="C192" s="220"/>
      <c r="E192" s="197" t="s">
        <v>1169</v>
      </c>
      <c r="F192" s="236"/>
      <c r="G192" s="237"/>
      <c r="H192" s="237"/>
      <c r="I192" s="236"/>
    </row>
    <row r="193" spans="1:11" hidden="1" x14ac:dyDescent="1.05">
      <c r="A193" s="222"/>
      <c r="B193" s="220"/>
      <c r="C193" s="220"/>
      <c r="E193" s="197" t="s">
        <v>1168</v>
      </c>
      <c r="F193" s="236"/>
      <c r="G193" s="237"/>
      <c r="H193" s="237"/>
      <c r="I193" s="236"/>
    </row>
    <row r="194" spans="1:11" hidden="1" x14ac:dyDescent="1.05">
      <c r="A194" s="222"/>
      <c r="B194" s="220"/>
      <c r="C194" s="220"/>
      <c r="F194" s="236"/>
      <c r="G194" s="237"/>
      <c r="H194" s="237"/>
      <c r="I194" s="236"/>
    </row>
    <row r="195" spans="1:11" hidden="1" x14ac:dyDescent="1.05">
      <c r="A195" s="222"/>
      <c r="B195" s="246" t="s">
        <v>1320</v>
      </c>
      <c r="C195" s="220"/>
      <c r="D195" s="198" t="s">
        <v>1319</v>
      </c>
      <c r="E195" s="197" t="s">
        <v>1170</v>
      </c>
      <c r="F195" s="244">
        <v>0</v>
      </c>
      <c r="G195" s="245">
        <v>0</v>
      </c>
      <c r="H195" s="245">
        <v>0</v>
      </c>
      <c r="I195" s="244">
        <v>0</v>
      </c>
    </row>
    <row r="196" spans="1:11" hidden="1" x14ac:dyDescent="1.05">
      <c r="A196" s="222"/>
      <c r="B196" s="246"/>
      <c r="C196" s="220"/>
      <c r="E196" s="197" t="s">
        <v>1169</v>
      </c>
      <c r="F196" s="244"/>
      <c r="G196" s="245"/>
      <c r="H196" s="245"/>
      <c r="I196" s="244"/>
    </row>
    <row r="197" spans="1:11" hidden="1" x14ac:dyDescent="1.05">
      <c r="A197" s="222"/>
      <c r="B197" s="246"/>
      <c r="C197" s="220"/>
      <c r="E197" s="197" t="s">
        <v>1168</v>
      </c>
      <c r="F197" s="244"/>
      <c r="G197" s="245"/>
      <c r="H197" s="245"/>
      <c r="I197" s="244"/>
    </row>
    <row r="198" spans="1:11" hidden="1" x14ac:dyDescent="1.05">
      <c r="A198" s="222"/>
      <c r="B198" s="220"/>
      <c r="C198" s="220"/>
      <c r="F198" s="236"/>
      <c r="G198" s="237"/>
      <c r="H198" s="237"/>
      <c r="I198" s="236"/>
    </row>
    <row r="199" spans="1:11" s="221" customFormat="1" hidden="1" x14ac:dyDescent="1.05">
      <c r="A199" s="250"/>
      <c r="B199" s="221" t="s">
        <v>1296</v>
      </c>
      <c r="C199" s="221" t="s">
        <v>670</v>
      </c>
      <c r="D199" s="198"/>
      <c r="E199" s="220" t="s">
        <v>1170</v>
      </c>
      <c r="F199" s="218">
        <f>+F191+F195</f>
        <v>0</v>
      </c>
      <c r="G199" s="219">
        <f>+G191+G195</f>
        <v>0</v>
      </c>
      <c r="H199" s="219">
        <f>+H191+H195</f>
        <v>0</v>
      </c>
      <c r="I199" s="218">
        <f>+I191+I195</f>
        <v>0</v>
      </c>
      <c r="J199" s="266"/>
      <c r="K199" s="266"/>
    </row>
    <row r="200" spans="1:11" s="221" customFormat="1" hidden="1" x14ac:dyDescent="1.05">
      <c r="A200" s="250"/>
      <c r="D200" s="198"/>
      <c r="E200" s="220" t="s">
        <v>1169</v>
      </c>
      <c r="F200" s="218"/>
      <c r="G200" s="219"/>
      <c r="H200" s="219"/>
      <c r="I200" s="218"/>
      <c r="J200" s="266"/>
      <c r="K200" s="266"/>
    </row>
    <row r="201" spans="1:11" s="221" customFormat="1" hidden="1" x14ac:dyDescent="1.05">
      <c r="A201" s="250"/>
      <c r="D201" s="198"/>
      <c r="E201" s="220" t="s">
        <v>1168</v>
      </c>
      <c r="F201" s="218"/>
      <c r="G201" s="219"/>
      <c r="H201" s="219"/>
      <c r="I201" s="218"/>
      <c r="J201" s="266"/>
      <c r="K201" s="266"/>
    </row>
    <row r="202" spans="1:11" s="221" customFormat="1" hidden="1" x14ac:dyDescent="1.05">
      <c r="A202" s="250"/>
      <c r="E202" s="220"/>
      <c r="F202" s="218"/>
      <c r="G202" s="219"/>
      <c r="H202" s="219"/>
      <c r="I202" s="218"/>
      <c r="J202" s="266"/>
      <c r="K202" s="266"/>
    </row>
    <row r="203" spans="1:11" s="221" customFormat="1" hidden="1" x14ac:dyDescent="1.05">
      <c r="A203" s="250"/>
      <c r="E203" s="220"/>
      <c r="F203" s="218"/>
      <c r="G203" s="219"/>
      <c r="H203" s="219"/>
      <c r="I203" s="218"/>
      <c r="J203" s="266"/>
      <c r="K203" s="266"/>
    </row>
    <row r="204" spans="1:11" s="221" customFormat="1" hidden="1" x14ac:dyDescent="1.05">
      <c r="A204" s="233" t="s">
        <v>1498</v>
      </c>
      <c r="B204" s="249" t="s">
        <v>693</v>
      </c>
      <c r="C204" s="225" t="s">
        <v>671</v>
      </c>
      <c r="D204" s="598" t="s">
        <v>1497</v>
      </c>
      <c r="E204" s="598"/>
      <c r="F204" s="218"/>
      <c r="G204" s="219"/>
      <c r="H204" s="219"/>
      <c r="I204" s="218"/>
      <c r="J204" s="266"/>
      <c r="K204" s="266"/>
    </row>
    <row r="205" spans="1:11" s="221" customFormat="1" hidden="1" x14ac:dyDescent="1.05">
      <c r="A205" s="222"/>
      <c r="B205" s="246" t="s">
        <v>1307</v>
      </c>
      <c r="C205" s="220"/>
      <c r="D205" s="198" t="s">
        <v>1306</v>
      </c>
      <c r="E205" s="197" t="s">
        <v>1170</v>
      </c>
      <c r="F205" s="244">
        <v>0</v>
      </c>
      <c r="G205" s="245">
        <v>0</v>
      </c>
      <c r="H205" s="245">
        <v>0</v>
      </c>
      <c r="I205" s="244">
        <v>0</v>
      </c>
      <c r="J205" s="266"/>
      <c r="K205" s="266"/>
    </row>
    <row r="206" spans="1:11" s="221" customFormat="1" hidden="1" x14ac:dyDescent="1.05">
      <c r="A206" s="222"/>
      <c r="B206" s="220"/>
      <c r="C206" s="220"/>
      <c r="D206" s="198"/>
      <c r="E206" s="197" t="s">
        <v>1169</v>
      </c>
      <c r="F206" s="236"/>
      <c r="G206" s="237"/>
      <c r="H206" s="237"/>
      <c r="I206" s="236"/>
      <c r="J206" s="266"/>
      <c r="K206" s="266"/>
    </row>
    <row r="207" spans="1:11" s="221" customFormat="1" hidden="1" x14ac:dyDescent="1.05">
      <c r="A207" s="222"/>
      <c r="B207" s="220"/>
      <c r="C207" s="220"/>
      <c r="D207" s="198"/>
      <c r="E207" s="197" t="s">
        <v>1168</v>
      </c>
      <c r="F207" s="236"/>
      <c r="G207" s="237"/>
      <c r="H207" s="237"/>
      <c r="I207" s="236"/>
      <c r="J207" s="266"/>
      <c r="K207" s="266"/>
    </row>
    <row r="208" spans="1:11" s="221" customFormat="1" hidden="1" x14ac:dyDescent="1.05">
      <c r="A208" s="222"/>
      <c r="B208" s="220"/>
      <c r="C208" s="220"/>
      <c r="D208" s="198"/>
      <c r="E208" s="197"/>
      <c r="F208" s="236"/>
      <c r="G208" s="237"/>
      <c r="H208" s="237"/>
      <c r="I208" s="236"/>
      <c r="J208" s="266"/>
      <c r="K208" s="266"/>
    </row>
    <row r="209" spans="1:11" s="221" customFormat="1" hidden="1" x14ac:dyDescent="1.05">
      <c r="A209" s="222"/>
      <c r="B209" s="246" t="s">
        <v>1320</v>
      </c>
      <c r="C209" s="220"/>
      <c r="D209" s="198" t="s">
        <v>1319</v>
      </c>
      <c r="E209" s="197" t="s">
        <v>1170</v>
      </c>
      <c r="F209" s="244">
        <v>0</v>
      </c>
      <c r="G209" s="245">
        <v>0</v>
      </c>
      <c r="H209" s="245">
        <v>0</v>
      </c>
      <c r="I209" s="244">
        <v>0</v>
      </c>
      <c r="J209" s="266"/>
      <c r="K209" s="266"/>
    </row>
    <row r="210" spans="1:11" s="221" customFormat="1" hidden="1" x14ac:dyDescent="1.05">
      <c r="A210" s="222"/>
      <c r="B210" s="220"/>
      <c r="C210" s="220"/>
      <c r="D210" s="198"/>
      <c r="E210" s="197" t="s">
        <v>1169</v>
      </c>
      <c r="F210" s="236"/>
      <c r="G210" s="237"/>
      <c r="H210" s="237"/>
      <c r="I210" s="236"/>
      <c r="J210" s="266"/>
      <c r="K210" s="266"/>
    </row>
    <row r="211" spans="1:11" s="221" customFormat="1" hidden="1" x14ac:dyDescent="1.05">
      <c r="A211" s="222"/>
      <c r="B211" s="220"/>
      <c r="C211" s="220"/>
      <c r="D211" s="198"/>
      <c r="E211" s="197" t="s">
        <v>1168</v>
      </c>
      <c r="F211" s="236"/>
      <c r="G211" s="237"/>
      <c r="H211" s="237"/>
      <c r="I211" s="236"/>
      <c r="J211" s="266"/>
      <c r="K211" s="266"/>
    </row>
    <row r="212" spans="1:11" s="221" customFormat="1" hidden="1" x14ac:dyDescent="1.05">
      <c r="A212" s="222"/>
      <c r="B212" s="220"/>
      <c r="C212" s="220"/>
      <c r="D212" s="198"/>
      <c r="E212" s="197"/>
      <c r="F212" s="236"/>
      <c r="G212" s="237"/>
      <c r="H212" s="237"/>
      <c r="I212" s="236"/>
      <c r="J212" s="266"/>
      <c r="K212" s="266"/>
    </row>
    <row r="213" spans="1:11" s="221" customFormat="1" ht="144" hidden="1" x14ac:dyDescent="1.05">
      <c r="A213" s="250"/>
      <c r="B213" s="221" t="s">
        <v>1296</v>
      </c>
      <c r="C213" s="225" t="s">
        <v>671</v>
      </c>
      <c r="D213" s="221" t="s">
        <v>1496</v>
      </c>
      <c r="E213" s="220" t="s">
        <v>1170</v>
      </c>
      <c r="F213" s="218">
        <f>+F205+F209</f>
        <v>0</v>
      </c>
      <c r="G213" s="219">
        <f>+G205+G209</f>
        <v>0</v>
      </c>
      <c r="H213" s="219">
        <f>+H205+H209</f>
        <v>0</v>
      </c>
      <c r="I213" s="218">
        <f>+I205+I209</f>
        <v>0</v>
      </c>
      <c r="J213" s="266"/>
      <c r="K213" s="266"/>
    </row>
    <row r="214" spans="1:11" s="221" customFormat="1" hidden="1" x14ac:dyDescent="1.05">
      <c r="A214" s="250"/>
      <c r="C214" s="225"/>
      <c r="E214" s="220" t="s">
        <v>1169</v>
      </c>
      <c r="F214" s="218"/>
      <c r="G214" s="219"/>
      <c r="H214" s="219"/>
      <c r="I214" s="218"/>
      <c r="J214" s="266"/>
      <c r="K214" s="266"/>
    </row>
    <row r="215" spans="1:11" s="221" customFormat="1" hidden="1" x14ac:dyDescent="1.05">
      <c r="A215" s="250"/>
      <c r="E215" s="220" t="s">
        <v>1168</v>
      </c>
      <c r="F215" s="218"/>
      <c r="G215" s="219"/>
      <c r="H215" s="219"/>
      <c r="I215" s="218"/>
      <c r="J215" s="266"/>
      <c r="K215" s="266"/>
    </row>
    <row r="216" spans="1:11" s="221" customFormat="1" hidden="1" x14ac:dyDescent="1.05">
      <c r="A216" s="250"/>
      <c r="E216" s="220"/>
      <c r="F216" s="218"/>
      <c r="G216" s="219"/>
      <c r="H216" s="219"/>
      <c r="I216" s="218"/>
      <c r="J216" s="266"/>
      <c r="K216" s="266"/>
    </row>
    <row r="217" spans="1:11" s="201" customFormat="1" hidden="1" x14ac:dyDescent="1.05">
      <c r="A217" s="599"/>
      <c r="B217" s="600"/>
      <c r="C217" s="243"/>
      <c r="D217" s="242"/>
      <c r="E217" s="241"/>
      <c r="F217" s="305"/>
      <c r="G217" s="306"/>
      <c r="H217" s="306"/>
      <c r="I217" s="305"/>
      <c r="J217" s="202"/>
      <c r="K217" s="202"/>
    </row>
    <row r="218" spans="1:11" s="201" customFormat="1" hidden="1" x14ac:dyDescent="1.05">
      <c r="A218" s="601" t="s">
        <v>1495</v>
      </c>
      <c r="B218" s="602"/>
      <c r="C218" s="602"/>
      <c r="D218" s="227" t="s">
        <v>1494</v>
      </c>
      <c r="E218" s="220" t="s">
        <v>1170</v>
      </c>
      <c r="F218" s="218">
        <f>F187+F199+F213</f>
        <v>0</v>
      </c>
      <c r="G218" s="219">
        <f>G187+G199+G213</f>
        <v>0</v>
      </c>
      <c r="H218" s="219">
        <f>H187+H199+H213</f>
        <v>0</v>
      </c>
      <c r="I218" s="218">
        <f>I187+I199+I213</f>
        <v>0</v>
      </c>
      <c r="J218" s="202"/>
      <c r="K218" s="202"/>
    </row>
    <row r="219" spans="1:11" s="201" customFormat="1" hidden="1" x14ac:dyDescent="1.05">
      <c r="A219" s="231"/>
      <c r="B219" s="230"/>
      <c r="C219" s="230"/>
      <c r="D219" s="227"/>
      <c r="E219" s="220" t="s">
        <v>1169</v>
      </c>
      <c r="F219" s="218"/>
      <c r="G219" s="219"/>
      <c r="H219" s="219"/>
      <c r="I219" s="218"/>
      <c r="J219" s="202"/>
      <c r="K219" s="202"/>
    </row>
    <row r="220" spans="1:11" s="201" customFormat="1" hidden="1" x14ac:dyDescent="1.05">
      <c r="A220" s="231"/>
      <c r="B220" s="230"/>
      <c r="C220" s="230"/>
      <c r="D220" s="227"/>
      <c r="E220" s="220" t="s">
        <v>1168</v>
      </c>
      <c r="F220" s="223"/>
      <c r="G220" s="224"/>
      <c r="H220" s="224"/>
      <c r="I220" s="223"/>
      <c r="J220" s="202"/>
      <c r="K220" s="202"/>
    </row>
    <row r="221" spans="1:11" hidden="1" x14ac:dyDescent="1.05">
      <c r="A221" s="222"/>
      <c r="B221" s="220"/>
      <c r="C221" s="220"/>
      <c r="E221" s="220"/>
      <c r="F221" s="247"/>
      <c r="G221" s="248"/>
      <c r="H221" s="248"/>
      <c r="I221" s="247"/>
    </row>
    <row r="222" spans="1:11" ht="72.75" hidden="1" thickBot="1" x14ac:dyDescent="1.1000000000000001">
      <c r="A222" s="609" t="s">
        <v>1300</v>
      </c>
      <c r="B222" s="610"/>
      <c r="C222" s="313" t="s">
        <v>671</v>
      </c>
      <c r="D222" s="216" t="s">
        <v>1485</v>
      </c>
      <c r="E222" s="252"/>
      <c r="F222" s="311"/>
      <c r="G222" s="312"/>
      <c r="H222" s="312"/>
      <c r="I222" s="311"/>
    </row>
    <row r="223" spans="1:11" hidden="1" x14ac:dyDescent="1.05">
      <c r="A223" s="222"/>
      <c r="B223" s="220"/>
      <c r="C223" s="220"/>
      <c r="D223" s="221"/>
      <c r="E223" s="220"/>
      <c r="F223" s="218"/>
      <c r="G223" s="219"/>
      <c r="H223" s="219"/>
      <c r="I223" s="218"/>
    </row>
    <row r="224" spans="1:11" hidden="1" x14ac:dyDescent="1.05">
      <c r="A224" s="233" t="s">
        <v>1493</v>
      </c>
      <c r="B224" s="249" t="s">
        <v>693</v>
      </c>
      <c r="C224" s="225" t="s">
        <v>665</v>
      </c>
      <c r="D224" s="221" t="s">
        <v>1492</v>
      </c>
      <c r="E224" s="220"/>
      <c r="F224" s="247"/>
      <c r="G224" s="248"/>
      <c r="H224" s="248"/>
      <c r="I224" s="247"/>
    </row>
    <row r="225" spans="1:11" hidden="1" x14ac:dyDescent="1.05">
      <c r="A225" s="222"/>
      <c r="B225" s="246" t="s">
        <v>1307</v>
      </c>
      <c r="C225" s="220"/>
      <c r="D225" s="198" t="s">
        <v>1306</v>
      </c>
      <c r="E225" s="197" t="s">
        <v>1170</v>
      </c>
      <c r="F225" s="244">
        <v>0</v>
      </c>
      <c r="G225" s="245">
        <v>0</v>
      </c>
      <c r="H225" s="245">
        <v>0</v>
      </c>
      <c r="I225" s="244">
        <v>0</v>
      </c>
    </row>
    <row r="226" spans="1:11" hidden="1" x14ac:dyDescent="1.05">
      <c r="A226" s="222"/>
      <c r="B226" s="220"/>
      <c r="C226" s="220"/>
      <c r="E226" s="197" t="s">
        <v>1169</v>
      </c>
      <c r="F226" s="236"/>
      <c r="G226" s="237"/>
      <c r="H226" s="237"/>
      <c r="I226" s="236"/>
    </row>
    <row r="227" spans="1:11" hidden="1" x14ac:dyDescent="1.05">
      <c r="A227" s="222"/>
      <c r="B227" s="220"/>
      <c r="C227" s="220"/>
      <c r="E227" s="197" t="s">
        <v>1168</v>
      </c>
      <c r="F227" s="236"/>
      <c r="G227" s="237"/>
      <c r="H227" s="237"/>
      <c r="I227" s="236"/>
    </row>
    <row r="228" spans="1:11" hidden="1" x14ac:dyDescent="1.05">
      <c r="A228" s="222"/>
      <c r="B228" s="220"/>
      <c r="C228" s="220"/>
      <c r="F228" s="247"/>
      <c r="G228" s="248"/>
      <c r="H228" s="248"/>
      <c r="I228" s="247"/>
    </row>
    <row r="229" spans="1:11" hidden="1" x14ac:dyDescent="1.05">
      <c r="A229" s="222"/>
      <c r="B229" s="246" t="s">
        <v>1320</v>
      </c>
      <c r="C229" s="220"/>
      <c r="D229" s="198" t="s">
        <v>1319</v>
      </c>
      <c r="E229" s="197" t="s">
        <v>1170</v>
      </c>
      <c r="F229" s="244">
        <v>0</v>
      </c>
      <c r="G229" s="245">
        <v>0</v>
      </c>
      <c r="H229" s="245">
        <v>0</v>
      </c>
      <c r="I229" s="244">
        <v>0</v>
      </c>
    </row>
    <row r="230" spans="1:11" hidden="1" x14ac:dyDescent="1.05">
      <c r="A230" s="222"/>
      <c r="B230" s="246"/>
      <c r="C230" s="220"/>
      <c r="E230" s="197" t="s">
        <v>1169</v>
      </c>
      <c r="F230" s="244"/>
      <c r="G230" s="245"/>
      <c r="H230" s="245"/>
      <c r="I230" s="244"/>
    </row>
    <row r="231" spans="1:11" hidden="1" x14ac:dyDescent="1.05">
      <c r="A231" s="222"/>
      <c r="B231" s="220"/>
      <c r="C231" s="220"/>
      <c r="E231" s="197" t="s">
        <v>1168</v>
      </c>
      <c r="F231" s="236"/>
      <c r="G231" s="237"/>
      <c r="H231" s="237"/>
      <c r="I231" s="236"/>
    </row>
    <row r="232" spans="1:11" hidden="1" x14ac:dyDescent="1.05">
      <c r="A232" s="222"/>
      <c r="B232" s="220"/>
      <c r="C232" s="220"/>
      <c r="F232" s="247"/>
      <c r="G232" s="248"/>
      <c r="H232" s="248"/>
      <c r="I232" s="247"/>
    </row>
    <row r="233" spans="1:11" ht="144" hidden="1" x14ac:dyDescent="1.05">
      <c r="A233" s="222"/>
      <c r="B233" s="246" t="s">
        <v>1327</v>
      </c>
      <c r="C233" s="220"/>
      <c r="D233" s="198" t="s">
        <v>1326</v>
      </c>
      <c r="E233" s="197" t="s">
        <v>1170</v>
      </c>
      <c r="F233" s="244">
        <v>0</v>
      </c>
      <c r="G233" s="245">
        <v>0</v>
      </c>
      <c r="H233" s="245">
        <v>0</v>
      </c>
      <c r="I233" s="244">
        <v>0</v>
      </c>
    </row>
    <row r="234" spans="1:11" hidden="1" x14ac:dyDescent="1.05">
      <c r="A234" s="222"/>
      <c r="B234" s="246"/>
      <c r="C234" s="220"/>
      <c r="E234" s="197" t="s">
        <v>1169</v>
      </c>
      <c r="F234" s="244"/>
      <c r="G234" s="245"/>
      <c r="H234" s="245"/>
      <c r="I234" s="244"/>
    </row>
    <row r="235" spans="1:11" hidden="1" x14ac:dyDescent="1.05">
      <c r="A235" s="222"/>
      <c r="B235" s="246"/>
      <c r="C235" s="220"/>
      <c r="E235" s="197" t="s">
        <v>1168</v>
      </c>
      <c r="F235" s="244"/>
      <c r="G235" s="245"/>
      <c r="H235" s="245"/>
      <c r="I235" s="244"/>
    </row>
    <row r="236" spans="1:11" hidden="1" x14ac:dyDescent="1.05">
      <c r="A236" s="222"/>
      <c r="B236" s="246"/>
      <c r="C236" s="220"/>
      <c r="F236" s="244"/>
      <c r="G236" s="245"/>
      <c r="H236" s="245"/>
      <c r="I236" s="244"/>
    </row>
    <row r="237" spans="1:11" s="221" customFormat="1" hidden="1" x14ac:dyDescent="1.05">
      <c r="A237" s="250"/>
      <c r="B237" s="221" t="s">
        <v>1296</v>
      </c>
      <c r="C237" s="221" t="s">
        <v>665</v>
      </c>
      <c r="D237" s="221" t="s">
        <v>1492</v>
      </c>
      <c r="E237" s="220" t="s">
        <v>1170</v>
      </c>
      <c r="F237" s="218">
        <f>+F225+F229+F233</f>
        <v>0</v>
      </c>
      <c r="G237" s="219">
        <f>+G225+G229+G233</f>
        <v>0</v>
      </c>
      <c r="H237" s="219">
        <f>+H225+H229+H233</f>
        <v>0</v>
      </c>
      <c r="I237" s="218">
        <f>+I225+I229+I233</f>
        <v>0</v>
      </c>
      <c r="J237" s="266"/>
      <c r="K237" s="266"/>
    </row>
    <row r="238" spans="1:11" s="221" customFormat="1" hidden="1" x14ac:dyDescent="1.05">
      <c r="A238" s="250"/>
      <c r="E238" s="220" t="s">
        <v>1169</v>
      </c>
      <c r="F238" s="218"/>
      <c r="G238" s="219"/>
      <c r="H238" s="219"/>
      <c r="I238" s="218"/>
      <c r="J238" s="266"/>
      <c r="K238" s="266"/>
    </row>
    <row r="239" spans="1:11" s="221" customFormat="1" hidden="1" x14ac:dyDescent="1.05">
      <c r="A239" s="250"/>
      <c r="E239" s="220" t="s">
        <v>1168</v>
      </c>
      <c r="F239" s="218"/>
      <c r="G239" s="219"/>
      <c r="H239" s="219"/>
      <c r="I239" s="218"/>
      <c r="J239" s="266"/>
      <c r="K239" s="266"/>
    </row>
    <row r="240" spans="1:11" s="221" customFormat="1" hidden="1" x14ac:dyDescent="1.05">
      <c r="A240" s="250"/>
      <c r="E240" s="220"/>
      <c r="F240" s="218"/>
      <c r="G240" s="219"/>
      <c r="H240" s="219"/>
      <c r="I240" s="218"/>
      <c r="J240" s="266"/>
      <c r="K240" s="266"/>
    </row>
    <row r="241" spans="1:9" hidden="1" x14ac:dyDescent="1.05">
      <c r="A241" s="222"/>
      <c r="B241" s="220"/>
      <c r="C241" s="220"/>
      <c r="F241" s="247"/>
      <c r="G241" s="248"/>
      <c r="H241" s="248"/>
      <c r="I241" s="247"/>
    </row>
    <row r="242" spans="1:9" ht="144" hidden="1" x14ac:dyDescent="1.05">
      <c r="A242" s="233" t="s">
        <v>1491</v>
      </c>
      <c r="B242" s="249" t="s">
        <v>693</v>
      </c>
      <c r="C242" s="225" t="s">
        <v>1452</v>
      </c>
      <c r="D242" s="221" t="s">
        <v>1490</v>
      </c>
      <c r="E242" s="220"/>
      <c r="F242" s="247"/>
      <c r="G242" s="248"/>
      <c r="H242" s="248"/>
      <c r="I242" s="247"/>
    </row>
    <row r="243" spans="1:9" hidden="1" x14ac:dyDescent="1.05">
      <c r="A243" s="222"/>
      <c r="B243" s="246" t="s">
        <v>1307</v>
      </c>
      <c r="C243" s="220"/>
      <c r="D243" s="198" t="s">
        <v>1306</v>
      </c>
      <c r="E243" s="197" t="s">
        <v>1170</v>
      </c>
      <c r="F243" s="244">
        <v>0</v>
      </c>
      <c r="G243" s="245">
        <v>0</v>
      </c>
      <c r="H243" s="245">
        <v>0</v>
      </c>
      <c r="I243" s="244">
        <v>0</v>
      </c>
    </row>
    <row r="244" spans="1:9" hidden="1" x14ac:dyDescent="1.05">
      <c r="A244" s="222"/>
      <c r="B244" s="246"/>
      <c r="C244" s="220"/>
      <c r="E244" s="197" t="s">
        <v>1169</v>
      </c>
      <c r="F244" s="244"/>
      <c r="G244" s="245"/>
      <c r="H244" s="245"/>
      <c r="I244" s="244"/>
    </row>
    <row r="245" spans="1:9" hidden="1" x14ac:dyDescent="1.05">
      <c r="A245" s="222"/>
      <c r="B245" s="246"/>
      <c r="C245" s="220"/>
      <c r="E245" s="197" t="s">
        <v>1168</v>
      </c>
      <c r="F245" s="244"/>
      <c r="G245" s="245"/>
      <c r="H245" s="245"/>
      <c r="I245" s="244"/>
    </row>
    <row r="246" spans="1:9" hidden="1" x14ac:dyDescent="1.05">
      <c r="A246" s="258"/>
      <c r="B246" s="256"/>
      <c r="C246" s="256"/>
      <c r="D246" s="260"/>
      <c r="E246" s="259"/>
      <c r="F246" s="284"/>
      <c r="G246" s="285"/>
      <c r="H246" s="285"/>
      <c r="I246" s="284"/>
    </row>
    <row r="247" spans="1:9" hidden="1" x14ac:dyDescent="1.05">
      <c r="A247" s="222"/>
      <c r="B247" s="220"/>
      <c r="C247" s="220"/>
      <c r="F247" s="247"/>
      <c r="G247" s="248"/>
      <c r="H247" s="248"/>
      <c r="I247" s="247"/>
    </row>
    <row r="248" spans="1:9" hidden="1" x14ac:dyDescent="1.05">
      <c r="A248" s="222"/>
      <c r="B248" s="246" t="s">
        <v>1320</v>
      </c>
      <c r="C248" s="220"/>
      <c r="D248" s="198" t="s">
        <v>1319</v>
      </c>
      <c r="E248" s="197" t="s">
        <v>1170</v>
      </c>
      <c r="F248" s="244">
        <v>0</v>
      </c>
      <c r="G248" s="245">
        <v>0</v>
      </c>
      <c r="H248" s="245">
        <v>0</v>
      </c>
      <c r="I248" s="244">
        <v>0</v>
      </c>
    </row>
    <row r="249" spans="1:9" hidden="1" x14ac:dyDescent="1.05">
      <c r="A249" s="222"/>
      <c r="B249" s="246"/>
      <c r="C249" s="220"/>
      <c r="E249" s="197" t="s">
        <v>1169</v>
      </c>
      <c r="F249" s="244"/>
      <c r="G249" s="245"/>
      <c r="H249" s="245"/>
      <c r="I249" s="244"/>
    </row>
    <row r="250" spans="1:9" hidden="1" x14ac:dyDescent="1.05">
      <c r="A250" s="222"/>
      <c r="B250" s="246"/>
      <c r="C250" s="220"/>
      <c r="E250" s="197" t="s">
        <v>1168</v>
      </c>
      <c r="F250" s="244"/>
      <c r="G250" s="245"/>
      <c r="H250" s="245"/>
      <c r="I250" s="244"/>
    </row>
    <row r="251" spans="1:9" hidden="1" x14ac:dyDescent="1.05">
      <c r="A251" s="222"/>
      <c r="B251" s="220"/>
      <c r="C251" s="220"/>
      <c r="F251" s="236"/>
      <c r="G251" s="237"/>
      <c r="H251" s="237"/>
      <c r="I251" s="236"/>
    </row>
    <row r="252" spans="1:9" hidden="1" x14ac:dyDescent="1.05">
      <c r="A252" s="222"/>
      <c r="B252" s="220"/>
      <c r="C252" s="220"/>
      <c r="F252" s="247"/>
      <c r="G252" s="248"/>
      <c r="H252" s="248"/>
      <c r="I252" s="247"/>
    </row>
    <row r="253" spans="1:9" ht="144" hidden="1" x14ac:dyDescent="1.05">
      <c r="A253" s="222"/>
      <c r="B253" s="246" t="s">
        <v>1327</v>
      </c>
      <c r="C253" s="220"/>
      <c r="D253" s="198" t="s">
        <v>1326</v>
      </c>
      <c r="E253" s="197" t="s">
        <v>1170</v>
      </c>
      <c r="F253" s="244">
        <v>0</v>
      </c>
      <c r="G253" s="245">
        <v>0</v>
      </c>
      <c r="H253" s="245">
        <v>0</v>
      </c>
      <c r="I253" s="244">
        <v>0</v>
      </c>
    </row>
    <row r="254" spans="1:9" hidden="1" x14ac:dyDescent="1.05">
      <c r="A254" s="222"/>
      <c r="B254" s="246"/>
      <c r="C254" s="220"/>
      <c r="E254" s="197" t="s">
        <v>1169</v>
      </c>
      <c r="F254" s="244"/>
      <c r="G254" s="245"/>
      <c r="H254" s="245"/>
      <c r="I254" s="244"/>
    </row>
    <row r="255" spans="1:9" hidden="1" x14ac:dyDescent="1.05">
      <c r="A255" s="222"/>
      <c r="B255" s="246"/>
      <c r="C255" s="220"/>
      <c r="E255" s="197" t="s">
        <v>1168</v>
      </c>
      <c r="F255" s="244"/>
      <c r="G255" s="245"/>
      <c r="H255" s="245"/>
      <c r="I255" s="244"/>
    </row>
    <row r="256" spans="1:9" hidden="1" x14ac:dyDescent="1.05">
      <c r="A256" s="222"/>
      <c r="B256" s="220"/>
      <c r="C256" s="220"/>
      <c r="F256" s="236"/>
      <c r="G256" s="237"/>
      <c r="H256" s="237"/>
      <c r="I256" s="236"/>
    </row>
    <row r="257" spans="1:11" s="221" customFormat="1" ht="144" hidden="1" x14ac:dyDescent="1.05">
      <c r="A257" s="250"/>
      <c r="B257" s="221" t="s">
        <v>1296</v>
      </c>
      <c r="C257" s="225" t="s">
        <v>1452</v>
      </c>
      <c r="D257" s="221" t="s">
        <v>1490</v>
      </c>
      <c r="E257" s="220" t="s">
        <v>1170</v>
      </c>
      <c r="F257" s="218">
        <f>+F243+F248+F253</f>
        <v>0</v>
      </c>
      <c r="G257" s="219">
        <f>+G243+G248+G253</f>
        <v>0</v>
      </c>
      <c r="H257" s="219">
        <f>+H243+H248+H253</f>
        <v>0</v>
      </c>
      <c r="I257" s="218">
        <f>+I243+I248+I253</f>
        <v>0</v>
      </c>
      <c r="J257" s="266"/>
      <c r="K257" s="266"/>
    </row>
    <row r="258" spans="1:11" s="221" customFormat="1" hidden="1" x14ac:dyDescent="1.05">
      <c r="A258" s="250"/>
      <c r="E258" s="220" t="s">
        <v>1169</v>
      </c>
      <c r="F258" s="218"/>
      <c r="G258" s="219"/>
      <c r="H258" s="219"/>
      <c r="I258" s="218"/>
      <c r="J258" s="266"/>
      <c r="K258" s="266"/>
    </row>
    <row r="259" spans="1:11" s="221" customFormat="1" hidden="1" x14ac:dyDescent="1.05">
      <c r="A259" s="250"/>
      <c r="E259" s="220" t="s">
        <v>1168</v>
      </c>
      <c r="F259" s="218"/>
      <c r="G259" s="219"/>
      <c r="H259" s="219"/>
      <c r="I259" s="218"/>
      <c r="J259" s="266"/>
      <c r="K259" s="266"/>
    </row>
    <row r="260" spans="1:11" hidden="1" x14ac:dyDescent="1.05">
      <c r="A260" s="250"/>
      <c r="B260" s="221"/>
      <c r="C260" s="221"/>
      <c r="D260" s="221"/>
      <c r="E260" s="220"/>
      <c r="F260" s="218"/>
      <c r="G260" s="219"/>
      <c r="H260" s="219"/>
      <c r="I260" s="218"/>
    </row>
    <row r="261" spans="1:11" hidden="1" x14ac:dyDescent="1.05">
      <c r="A261" s="250"/>
      <c r="B261" s="221"/>
      <c r="C261" s="221"/>
      <c r="D261" s="221"/>
      <c r="E261" s="220"/>
      <c r="F261" s="218"/>
      <c r="G261" s="219"/>
      <c r="H261" s="219"/>
      <c r="I261" s="218"/>
    </row>
    <row r="262" spans="1:11" hidden="1" x14ac:dyDescent="1.05">
      <c r="A262" s="233" t="s">
        <v>1489</v>
      </c>
      <c r="B262" s="249" t="s">
        <v>693</v>
      </c>
      <c r="C262" s="225" t="s">
        <v>671</v>
      </c>
      <c r="D262" s="598" t="s">
        <v>1488</v>
      </c>
      <c r="E262" s="598"/>
      <c r="F262" s="236"/>
      <c r="G262" s="237"/>
      <c r="H262" s="237"/>
      <c r="I262" s="236"/>
    </row>
    <row r="263" spans="1:11" hidden="1" x14ac:dyDescent="1.05">
      <c r="A263" s="222"/>
      <c r="B263" s="246" t="s">
        <v>1307</v>
      </c>
      <c r="C263" s="220"/>
      <c r="D263" s="198" t="s">
        <v>1306</v>
      </c>
      <c r="E263" s="197" t="s">
        <v>1170</v>
      </c>
      <c r="F263" s="244">
        <v>0</v>
      </c>
      <c r="G263" s="245">
        <v>0</v>
      </c>
      <c r="H263" s="245">
        <v>0</v>
      </c>
      <c r="I263" s="244">
        <v>0</v>
      </c>
    </row>
    <row r="264" spans="1:11" hidden="1" x14ac:dyDescent="1.05">
      <c r="A264" s="222"/>
      <c r="B264" s="246"/>
      <c r="C264" s="220"/>
      <c r="E264" s="197" t="s">
        <v>1169</v>
      </c>
      <c r="F264" s="244"/>
      <c r="G264" s="245"/>
      <c r="H264" s="245"/>
      <c r="I264" s="244"/>
    </row>
    <row r="265" spans="1:11" hidden="1" x14ac:dyDescent="1.05">
      <c r="A265" s="222"/>
      <c r="B265" s="246"/>
      <c r="C265" s="220"/>
      <c r="E265" s="197" t="s">
        <v>1168</v>
      </c>
      <c r="F265" s="244"/>
      <c r="G265" s="245"/>
      <c r="H265" s="245"/>
      <c r="I265" s="244"/>
    </row>
    <row r="266" spans="1:11" hidden="1" x14ac:dyDescent="1.05">
      <c r="A266" s="222"/>
      <c r="B266" s="246"/>
      <c r="C266" s="220"/>
      <c r="F266" s="244"/>
      <c r="G266" s="245"/>
      <c r="H266" s="245"/>
      <c r="I266" s="244"/>
    </row>
    <row r="267" spans="1:11" hidden="1" x14ac:dyDescent="1.05">
      <c r="A267" s="222"/>
      <c r="B267" s="220"/>
      <c r="C267" s="220"/>
      <c r="F267" s="247"/>
      <c r="G267" s="248"/>
      <c r="H267" s="248"/>
      <c r="I267" s="247"/>
    </row>
    <row r="268" spans="1:11" hidden="1" x14ac:dyDescent="1.05">
      <c r="A268" s="222"/>
      <c r="B268" s="246" t="s">
        <v>1320</v>
      </c>
      <c r="C268" s="220"/>
      <c r="D268" s="198" t="s">
        <v>1319</v>
      </c>
      <c r="E268" s="197" t="s">
        <v>1170</v>
      </c>
      <c r="F268" s="244">
        <v>0</v>
      </c>
      <c r="G268" s="245">
        <v>0</v>
      </c>
      <c r="H268" s="245">
        <v>0</v>
      </c>
      <c r="I268" s="244">
        <v>0</v>
      </c>
    </row>
    <row r="269" spans="1:11" hidden="1" x14ac:dyDescent="1.05">
      <c r="A269" s="222"/>
      <c r="B269" s="220"/>
      <c r="C269" s="220"/>
      <c r="E269" s="197" t="s">
        <v>1169</v>
      </c>
      <c r="F269" s="236"/>
      <c r="G269" s="237"/>
      <c r="H269" s="237"/>
      <c r="I269" s="236"/>
    </row>
    <row r="270" spans="1:11" hidden="1" x14ac:dyDescent="1.05">
      <c r="A270" s="222"/>
      <c r="B270" s="220"/>
      <c r="C270" s="220"/>
      <c r="E270" s="197" t="s">
        <v>1168</v>
      </c>
      <c r="F270" s="236"/>
      <c r="G270" s="237"/>
      <c r="H270" s="237"/>
      <c r="I270" s="236"/>
    </row>
    <row r="271" spans="1:11" hidden="1" x14ac:dyDescent="1.05">
      <c r="A271" s="222"/>
      <c r="B271" s="220"/>
      <c r="C271" s="220"/>
      <c r="F271" s="236"/>
      <c r="G271" s="237"/>
      <c r="H271" s="237"/>
      <c r="I271" s="236"/>
    </row>
    <row r="272" spans="1:11" hidden="1" x14ac:dyDescent="1.05">
      <c r="A272" s="222"/>
      <c r="B272" s="220"/>
      <c r="C272" s="220"/>
      <c r="F272" s="247"/>
      <c r="G272" s="248"/>
      <c r="H272" s="248"/>
      <c r="I272" s="247"/>
    </row>
    <row r="273" spans="1:11" ht="144" hidden="1" x14ac:dyDescent="1.05">
      <c r="A273" s="222"/>
      <c r="B273" s="246" t="s">
        <v>1327</v>
      </c>
      <c r="C273" s="220"/>
      <c r="D273" s="198" t="s">
        <v>1326</v>
      </c>
      <c r="E273" s="197" t="s">
        <v>1170</v>
      </c>
      <c r="F273" s="244">
        <v>0</v>
      </c>
      <c r="G273" s="245">
        <v>0</v>
      </c>
      <c r="H273" s="245">
        <v>0</v>
      </c>
      <c r="I273" s="244">
        <v>0</v>
      </c>
    </row>
    <row r="274" spans="1:11" hidden="1" x14ac:dyDescent="1.05">
      <c r="A274" s="222"/>
      <c r="B274" s="220"/>
      <c r="C274" s="220"/>
      <c r="E274" s="197" t="s">
        <v>1169</v>
      </c>
      <c r="F274" s="236"/>
      <c r="G274" s="237"/>
      <c r="H274" s="237"/>
      <c r="I274" s="236"/>
    </row>
    <row r="275" spans="1:11" hidden="1" x14ac:dyDescent="1.05">
      <c r="A275" s="222"/>
      <c r="B275" s="220"/>
      <c r="C275" s="220"/>
      <c r="E275" s="197" t="s">
        <v>1168</v>
      </c>
      <c r="F275" s="236"/>
      <c r="G275" s="237"/>
      <c r="H275" s="237"/>
      <c r="I275" s="236"/>
    </row>
    <row r="276" spans="1:11" hidden="1" x14ac:dyDescent="1.05">
      <c r="A276" s="222"/>
      <c r="B276" s="220"/>
      <c r="C276" s="220"/>
      <c r="F276" s="236"/>
      <c r="G276" s="237"/>
      <c r="H276" s="237"/>
      <c r="I276" s="236"/>
    </row>
    <row r="277" spans="1:11" s="221" customFormat="1" hidden="1" x14ac:dyDescent="1.05">
      <c r="A277" s="250"/>
      <c r="E277" s="220"/>
      <c r="F277" s="218"/>
      <c r="G277" s="219"/>
      <c r="H277" s="219"/>
      <c r="I277" s="218"/>
      <c r="J277" s="266"/>
      <c r="K277" s="266"/>
    </row>
    <row r="278" spans="1:11" s="221" customFormat="1" ht="216" hidden="1" x14ac:dyDescent="1.05">
      <c r="A278" s="250"/>
      <c r="B278" s="221" t="s">
        <v>1296</v>
      </c>
      <c r="C278" s="225" t="s">
        <v>671</v>
      </c>
      <c r="D278" s="221" t="s">
        <v>1487</v>
      </c>
      <c r="E278" s="220" t="s">
        <v>1170</v>
      </c>
      <c r="F278" s="218">
        <f>+F263+F268+F273</f>
        <v>0</v>
      </c>
      <c r="G278" s="219">
        <f>+G263+G268+G273</f>
        <v>0</v>
      </c>
      <c r="H278" s="219">
        <f>+H263+H268+H273</f>
        <v>0</v>
      </c>
      <c r="I278" s="218">
        <f>+I263+I268+I273</f>
        <v>0</v>
      </c>
      <c r="J278" s="266"/>
      <c r="K278" s="266"/>
    </row>
    <row r="279" spans="1:11" s="221" customFormat="1" hidden="1" x14ac:dyDescent="1.05">
      <c r="A279" s="250"/>
      <c r="C279" s="225"/>
      <c r="E279" s="220" t="s">
        <v>1169</v>
      </c>
      <c r="F279" s="218"/>
      <c r="G279" s="219"/>
      <c r="H279" s="219"/>
      <c r="I279" s="218"/>
      <c r="J279" s="266"/>
      <c r="K279" s="266"/>
    </row>
    <row r="280" spans="1:11" s="221" customFormat="1" hidden="1" x14ac:dyDescent="1.05">
      <c r="A280" s="250"/>
      <c r="C280" s="225"/>
      <c r="E280" s="220" t="s">
        <v>1168</v>
      </c>
      <c r="F280" s="218"/>
      <c r="G280" s="219"/>
      <c r="H280" s="219"/>
      <c r="I280" s="218"/>
      <c r="J280" s="266"/>
      <c r="K280" s="266"/>
    </row>
    <row r="281" spans="1:11" s="221" customFormat="1" hidden="1" x14ac:dyDescent="1.05">
      <c r="A281" s="250"/>
      <c r="E281" s="220"/>
      <c r="F281" s="218"/>
      <c r="G281" s="219"/>
      <c r="H281" s="219"/>
      <c r="I281" s="218"/>
      <c r="J281" s="266"/>
      <c r="K281" s="266"/>
    </row>
    <row r="282" spans="1:11" hidden="1" x14ac:dyDescent="1.05">
      <c r="A282" s="250"/>
      <c r="B282" s="221"/>
      <c r="C282" s="221"/>
      <c r="D282" s="221"/>
      <c r="E282" s="220"/>
      <c r="F282" s="218"/>
      <c r="G282" s="219"/>
      <c r="H282" s="219"/>
      <c r="I282" s="218"/>
    </row>
    <row r="283" spans="1:11" hidden="1" x14ac:dyDescent="1.05">
      <c r="A283" s="599"/>
      <c r="B283" s="600"/>
      <c r="C283" s="243"/>
      <c r="D283" s="242"/>
      <c r="E283" s="241"/>
      <c r="F283" s="305"/>
      <c r="G283" s="306"/>
      <c r="H283" s="306"/>
      <c r="I283" s="305"/>
    </row>
    <row r="284" spans="1:11" hidden="1" x14ac:dyDescent="1.05">
      <c r="A284" s="601" t="s">
        <v>1486</v>
      </c>
      <c r="B284" s="602"/>
      <c r="C284" s="602"/>
      <c r="D284" s="227" t="s">
        <v>1485</v>
      </c>
      <c r="E284" s="220" t="s">
        <v>1170</v>
      </c>
      <c r="F284" s="218">
        <f>+F278+F257+F237</f>
        <v>0</v>
      </c>
      <c r="G284" s="219">
        <f>+G278+G257+G237</f>
        <v>0</v>
      </c>
      <c r="H284" s="219">
        <f>+H278+H257+H237</f>
        <v>0</v>
      </c>
      <c r="I284" s="218">
        <f>+I278+I257+I237</f>
        <v>0</v>
      </c>
    </row>
    <row r="285" spans="1:11" hidden="1" x14ac:dyDescent="1.05">
      <c r="A285" s="231"/>
      <c r="B285" s="230"/>
      <c r="C285" s="230"/>
      <c r="D285" s="227"/>
      <c r="E285" s="220" t="s">
        <v>1169</v>
      </c>
      <c r="F285" s="223"/>
      <c r="G285" s="224"/>
      <c r="H285" s="224"/>
      <c r="I285" s="223"/>
    </row>
    <row r="286" spans="1:11" hidden="1" x14ac:dyDescent="1.05">
      <c r="A286" s="250"/>
      <c r="B286" s="221"/>
      <c r="C286" s="221"/>
      <c r="D286" s="221"/>
      <c r="E286" s="220" t="s">
        <v>1168</v>
      </c>
      <c r="F286" s="218"/>
      <c r="G286" s="219"/>
      <c r="H286" s="219"/>
      <c r="I286" s="218"/>
    </row>
    <row r="287" spans="1:11" hidden="1" x14ac:dyDescent="1.05">
      <c r="A287" s="222"/>
      <c r="B287" s="220"/>
      <c r="C287" s="220"/>
      <c r="F287" s="247"/>
      <c r="G287" s="248"/>
      <c r="H287" s="248"/>
      <c r="I287" s="247"/>
    </row>
    <row r="288" spans="1:11" ht="72.75" hidden="1" thickBot="1" x14ac:dyDescent="1.1000000000000001">
      <c r="A288" s="609" t="s">
        <v>1300</v>
      </c>
      <c r="B288" s="610"/>
      <c r="C288" s="313" t="s">
        <v>1347</v>
      </c>
      <c r="D288" s="216" t="s">
        <v>1464</v>
      </c>
      <c r="E288" s="252"/>
      <c r="F288" s="213"/>
      <c r="G288" s="214"/>
      <c r="H288" s="214"/>
      <c r="I288" s="213"/>
    </row>
    <row r="289" spans="1:11" ht="72.75" hidden="1" thickTop="1" x14ac:dyDescent="1.05">
      <c r="A289" s="316"/>
      <c r="B289" s="220"/>
      <c r="C289" s="220"/>
      <c r="D289" s="221"/>
      <c r="E289" s="220"/>
      <c r="F289" s="218"/>
      <c r="G289" s="219"/>
      <c r="H289" s="219"/>
      <c r="I289" s="218"/>
    </row>
    <row r="290" spans="1:11" hidden="1" x14ac:dyDescent="1.05">
      <c r="A290" s="233" t="s">
        <v>1484</v>
      </c>
      <c r="B290" s="249" t="s">
        <v>693</v>
      </c>
      <c r="C290" s="225" t="s">
        <v>665</v>
      </c>
      <c r="D290" s="221" t="s">
        <v>1483</v>
      </c>
      <c r="E290" s="220"/>
      <c r="F290" s="247"/>
      <c r="G290" s="248"/>
      <c r="H290" s="248"/>
      <c r="I290" s="247"/>
    </row>
    <row r="291" spans="1:11" hidden="1" x14ac:dyDescent="1.05">
      <c r="A291" s="222"/>
      <c r="B291" s="246" t="s">
        <v>1307</v>
      </c>
      <c r="C291" s="220"/>
      <c r="D291" s="198" t="s">
        <v>1306</v>
      </c>
      <c r="E291" s="197" t="s">
        <v>1170</v>
      </c>
      <c r="F291" s="244">
        <v>0</v>
      </c>
      <c r="G291" s="245">
        <v>0</v>
      </c>
      <c r="H291" s="245">
        <v>0</v>
      </c>
      <c r="I291" s="244">
        <v>0</v>
      </c>
    </row>
    <row r="292" spans="1:11" hidden="1" x14ac:dyDescent="1.05">
      <c r="A292" s="222"/>
      <c r="B292" s="220"/>
      <c r="C292" s="220"/>
      <c r="E292" s="197" t="s">
        <v>1169</v>
      </c>
      <c r="F292" s="236"/>
      <c r="G292" s="237"/>
      <c r="H292" s="237"/>
      <c r="I292" s="236"/>
    </row>
    <row r="293" spans="1:11" hidden="1" x14ac:dyDescent="1.05">
      <c r="A293" s="222"/>
      <c r="B293" s="220"/>
      <c r="C293" s="220"/>
      <c r="E293" s="197" t="s">
        <v>1168</v>
      </c>
      <c r="F293" s="236"/>
      <c r="G293" s="237"/>
      <c r="H293" s="237"/>
      <c r="I293" s="236"/>
    </row>
    <row r="294" spans="1:11" s="221" customFormat="1" hidden="1" x14ac:dyDescent="1.05">
      <c r="A294" s="222"/>
      <c r="B294" s="220"/>
      <c r="C294" s="220"/>
      <c r="D294" s="198"/>
      <c r="E294" s="197"/>
      <c r="F294" s="247"/>
      <c r="G294" s="248"/>
      <c r="H294" s="248"/>
      <c r="I294" s="247"/>
      <c r="J294" s="266"/>
      <c r="K294" s="266"/>
    </row>
    <row r="295" spans="1:11" s="221" customFormat="1" hidden="1" x14ac:dyDescent="1.05">
      <c r="A295" s="222"/>
      <c r="B295" s="246" t="s">
        <v>1320</v>
      </c>
      <c r="C295" s="220"/>
      <c r="D295" s="198" t="s">
        <v>1319</v>
      </c>
      <c r="E295" s="197" t="s">
        <v>1170</v>
      </c>
      <c r="F295" s="244">
        <v>0</v>
      </c>
      <c r="G295" s="245">
        <v>0</v>
      </c>
      <c r="H295" s="245">
        <v>0</v>
      </c>
      <c r="I295" s="244">
        <v>0</v>
      </c>
      <c r="J295" s="266"/>
      <c r="K295" s="266"/>
    </row>
    <row r="296" spans="1:11" s="221" customFormat="1" hidden="1" x14ac:dyDescent="1.05">
      <c r="A296" s="222"/>
      <c r="B296" s="220"/>
      <c r="C296" s="220"/>
      <c r="D296" s="198"/>
      <c r="E296" s="197" t="s">
        <v>1169</v>
      </c>
      <c r="F296" s="236"/>
      <c r="G296" s="237"/>
      <c r="H296" s="237"/>
      <c r="I296" s="236"/>
      <c r="J296" s="266"/>
      <c r="K296" s="266"/>
    </row>
    <row r="297" spans="1:11" s="221" customFormat="1" hidden="1" x14ac:dyDescent="1.05">
      <c r="A297" s="222"/>
      <c r="B297" s="220"/>
      <c r="C297" s="220"/>
      <c r="D297" s="198"/>
      <c r="E297" s="197" t="s">
        <v>1168</v>
      </c>
      <c r="F297" s="236"/>
      <c r="G297" s="237"/>
      <c r="H297" s="237"/>
      <c r="I297" s="236"/>
      <c r="J297" s="266"/>
      <c r="K297" s="266"/>
    </row>
    <row r="298" spans="1:11" s="221" customFormat="1" hidden="1" x14ac:dyDescent="1.05">
      <c r="A298" s="222"/>
      <c r="B298" s="220"/>
      <c r="C298" s="220"/>
      <c r="D298" s="198"/>
      <c r="E298" s="197"/>
      <c r="F298" s="247"/>
      <c r="G298" s="248"/>
      <c r="H298" s="248"/>
      <c r="I298" s="247"/>
      <c r="J298" s="266"/>
      <c r="K298" s="266"/>
    </row>
    <row r="299" spans="1:11" s="221" customFormat="1" ht="144" hidden="1" x14ac:dyDescent="1.05">
      <c r="A299" s="222"/>
      <c r="B299" s="246" t="s">
        <v>1327</v>
      </c>
      <c r="C299" s="220"/>
      <c r="D299" s="198" t="s">
        <v>1326</v>
      </c>
      <c r="E299" s="197" t="s">
        <v>1170</v>
      </c>
      <c r="F299" s="244">
        <v>0</v>
      </c>
      <c r="G299" s="245">
        <v>0</v>
      </c>
      <c r="H299" s="245">
        <v>0</v>
      </c>
      <c r="I299" s="244">
        <v>0</v>
      </c>
      <c r="J299" s="266"/>
      <c r="K299" s="266"/>
    </row>
    <row r="300" spans="1:11" s="221" customFormat="1" hidden="1" x14ac:dyDescent="1.05">
      <c r="A300" s="222"/>
      <c r="B300" s="246"/>
      <c r="C300" s="220"/>
      <c r="D300" s="198"/>
      <c r="E300" s="197" t="s">
        <v>1169</v>
      </c>
      <c r="F300" s="244"/>
      <c r="G300" s="245"/>
      <c r="H300" s="245"/>
      <c r="I300" s="244"/>
      <c r="J300" s="266"/>
      <c r="K300" s="266"/>
    </row>
    <row r="301" spans="1:11" s="221" customFormat="1" hidden="1" x14ac:dyDescent="1.05">
      <c r="A301" s="222"/>
      <c r="B301" s="246"/>
      <c r="C301" s="220"/>
      <c r="D301" s="198"/>
      <c r="E301" s="197" t="s">
        <v>1168</v>
      </c>
      <c r="F301" s="244"/>
      <c r="G301" s="245"/>
      <c r="H301" s="245"/>
      <c r="I301" s="244"/>
      <c r="J301" s="266"/>
      <c r="K301" s="266"/>
    </row>
    <row r="302" spans="1:11" s="221" customFormat="1" hidden="1" x14ac:dyDescent="1.05">
      <c r="A302" s="222"/>
      <c r="B302" s="220"/>
      <c r="C302" s="220"/>
      <c r="D302" s="198"/>
      <c r="E302" s="197"/>
      <c r="F302" s="236"/>
      <c r="G302" s="237"/>
      <c r="H302" s="237"/>
      <c r="I302" s="236"/>
      <c r="J302" s="266"/>
      <c r="K302" s="266"/>
    </row>
    <row r="303" spans="1:11" s="221" customFormat="1" hidden="1" x14ac:dyDescent="1.05">
      <c r="A303" s="250"/>
      <c r="B303" s="221" t="s">
        <v>1296</v>
      </c>
      <c r="C303" s="220" t="s">
        <v>665</v>
      </c>
      <c r="D303" s="221" t="s">
        <v>1483</v>
      </c>
      <c r="E303" s="220" t="s">
        <v>1170</v>
      </c>
      <c r="F303" s="218">
        <f>+F291+F295+F299</f>
        <v>0</v>
      </c>
      <c r="G303" s="219">
        <f>+G291+G295+G299</f>
        <v>0</v>
      </c>
      <c r="H303" s="219">
        <f>+H291+H295+H299</f>
        <v>0</v>
      </c>
      <c r="I303" s="218">
        <f>+I291+I295+I299</f>
        <v>0</v>
      </c>
      <c r="J303" s="266"/>
      <c r="K303" s="266"/>
    </row>
    <row r="304" spans="1:11" s="221" customFormat="1" hidden="1" x14ac:dyDescent="1.05">
      <c r="A304" s="250"/>
      <c r="C304" s="220"/>
      <c r="E304" s="220" t="s">
        <v>1169</v>
      </c>
      <c r="F304" s="218"/>
      <c r="G304" s="219"/>
      <c r="H304" s="219"/>
      <c r="I304" s="218"/>
      <c r="J304" s="266"/>
      <c r="K304" s="266"/>
    </row>
    <row r="305" spans="1:11" s="221" customFormat="1" hidden="1" x14ac:dyDescent="1.05">
      <c r="A305" s="250"/>
      <c r="C305" s="220"/>
      <c r="E305" s="220" t="s">
        <v>1168</v>
      </c>
      <c r="F305" s="218"/>
      <c r="G305" s="219"/>
      <c r="H305" s="219"/>
      <c r="I305" s="218"/>
      <c r="J305" s="266"/>
      <c r="K305" s="266"/>
    </row>
    <row r="306" spans="1:11" s="221" customFormat="1" hidden="1" x14ac:dyDescent="1.05">
      <c r="A306" s="250"/>
      <c r="E306" s="220"/>
      <c r="F306" s="218"/>
      <c r="G306" s="219"/>
      <c r="H306" s="219"/>
      <c r="I306" s="218"/>
      <c r="J306" s="266"/>
      <c r="K306" s="266"/>
    </row>
    <row r="307" spans="1:11" s="221" customFormat="1" ht="144" hidden="1" x14ac:dyDescent="1.05">
      <c r="A307" s="233" t="s">
        <v>1482</v>
      </c>
      <c r="B307" s="249" t="s">
        <v>693</v>
      </c>
      <c r="C307" s="225" t="s">
        <v>670</v>
      </c>
      <c r="D307" s="221" t="s">
        <v>1481</v>
      </c>
      <c r="E307" s="220"/>
      <c r="F307" s="247"/>
      <c r="G307" s="248"/>
      <c r="H307" s="248"/>
      <c r="I307" s="247"/>
      <c r="J307" s="266"/>
      <c r="K307" s="266"/>
    </row>
    <row r="308" spans="1:11" s="221" customFormat="1" hidden="1" x14ac:dyDescent="1.05">
      <c r="A308" s="222"/>
      <c r="B308" s="246" t="s">
        <v>1307</v>
      </c>
      <c r="C308" s="220"/>
      <c r="D308" s="198" t="s">
        <v>1306</v>
      </c>
      <c r="E308" s="197" t="s">
        <v>1170</v>
      </c>
      <c r="F308" s="244">
        <v>0</v>
      </c>
      <c r="G308" s="245">
        <v>0</v>
      </c>
      <c r="H308" s="245">
        <v>0</v>
      </c>
      <c r="I308" s="244">
        <v>0</v>
      </c>
      <c r="J308" s="266"/>
      <c r="K308" s="266"/>
    </row>
    <row r="309" spans="1:11" hidden="1" x14ac:dyDescent="1.05">
      <c r="A309" s="222"/>
      <c r="B309" s="220"/>
      <c r="C309" s="220"/>
      <c r="E309" s="197" t="s">
        <v>1169</v>
      </c>
      <c r="F309" s="236"/>
      <c r="G309" s="237"/>
      <c r="H309" s="237"/>
      <c r="I309" s="236"/>
    </row>
    <row r="310" spans="1:11" hidden="1" x14ac:dyDescent="1.05">
      <c r="A310" s="222"/>
      <c r="B310" s="220"/>
      <c r="C310" s="220"/>
      <c r="E310" s="197" t="s">
        <v>1168</v>
      </c>
      <c r="F310" s="236"/>
      <c r="G310" s="237"/>
      <c r="H310" s="237"/>
      <c r="I310" s="236"/>
    </row>
    <row r="311" spans="1:11" s="201" customFormat="1" hidden="1" x14ac:dyDescent="1.05">
      <c r="A311" s="222"/>
      <c r="B311" s="220"/>
      <c r="C311" s="220"/>
      <c r="D311" s="198"/>
      <c r="E311" s="197"/>
      <c r="F311" s="247"/>
      <c r="G311" s="248"/>
      <c r="H311" s="248"/>
      <c r="I311" s="247"/>
      <c r="J311" s="202"/>
      <c r="K311" s="202"/>
    </row>
    <row r="312" spans="1:11" s="201" customFormat="1" hidden="1" x14ac:dyDescent="1.05">
      <c r="A312" s="222"/>
      <c r="B312" s="246" t="s">
        <v>1320</v>
      </c>
      <c r="C312" s="220"/>
      <c r="D312" s="198" t="s">
        <v>1319</v>
      </c>
      <c r="E312" s="197" t="s">
        <v>1170</v>
      </c>
      <c r="F312" s="244">
        <v>0</v>
      </c>
      <c r="G312" s="245">
        <v>0</v>
      </c>
      <c r="H312" s="245">
        <v>0</v>
      </c>
      <c r="I312" s="244">
        <v>0</v>
      </c>
      <c r="J312" s="202"/>
      <c r="K312" s="202"/>
    </row>
    <row r="313" spans="1:11" s="201" customFormat="1" hidden="1" x14ac:dyDescent="1.05">
      <c r="A313" s="222"/>
      <c r="B313" s="220"/>
      <c r="C313" s="220"/>
      <c r="D313" s="198"/>
      <c r="E313" s="197" t="s">
        <v>1169</v>
      </c>
      <c r="F313" s="236"/>
      <c r="G313" s="237"/>
      <c r="H313" s="237"/>
      <c r="I313" s="236"/>
      <c r="J313" s="202"/>
      <c r="K313" s="202"/>
    </row>
    <row r="314" spans="1:11" s="201" customFormat="1" hidden="1" x14ac:dyDescent="1.05">
      <c r="A314" s="222"/>
      <c r="B314" s="220"/>
      <c r="C314" s="220"/>
      <c r="D314" s="198"/>
      <c r="E314" s="197" t="s">
        <v>1168</v>
      </c>
      <c r="F314" s="236"/>
      <c r="G314" s="237"/>
      <c r="H314" s="237"/>
      <c r="I314" s="236"/>
      <c r="J314" s="202"/>
      <c r="K314" s="202"/>
    </row>
    <row r="315" spans="1:11" s="201" customFormat="1" hidden="1" x14ac:dyDescent="1.05">
      <c r="A315" s="258"/>
      <c r="B315" s="256"/>
      <c r="C315" s="256"/>
      <c r="D315" s="260"/>
      <c r="E315" s="259"/>
      <c r="F315" s="261"/>
      <c r="G315" s="262"/>
      <c r="H315" s="262"/>
      <c r="I315" s="261"/>
      <c r="J315" s="202"/>
      <c r="K315" s="202"/>
    </row>
    <row r="316" spans="1:11" s="201" customFormat="1" ht="144" hidden="1" x14ac:dyDescent="1.05">
      <c r="A316" s="222"/>
      <c r="B316" s="246" t="s">
        <v>1327</v>
      </c>
      <c r="C316" s="220"/>
      <c r="D316" s="198" t="s">
        <v>1326</v>
      </c>
      <c r="E316" s="197" t="s">
        <v>1170</v>
      </c>
      <c r="F316" s="244">
        <v>0</v>
      </c>
      <c r="G316" s="245">
        <v>0</v>
      </c>
      <c r="H316" s="245">
        <v>0</v>
      </c>
      <c r="I316" s="244">
        <v>0</v>
      </c>
      <c r="J316" s="202"/>
      <c r="K316" s="202"/>
    </row>
    <row r="317" spans="1:11" s="201" customFormat="1" hidden="1" x14ac:dyDescent="1.05">
      <c r="A317" s="222"/>
      <c r="B317" s="246"/>
      <c r="C317" s="220"/>
      <c r="D317" s="198"/>
      <c r="E317" s="197" t="s">
        <v>1169</v>
      </c>
      <c r="F317" s="244"/>
      <c r="G317" s="245"/>
      <c r="H317" s="245"/>
      <c r="I317" s="244"/>
      <c r="J317" s="202"/>
      <c r="K317" s="202"/>
    </row>
    <row r="318" spans="1:11" s="201" customFormat="1" hidden="1" x14ac:dyDescent="1.05">
      <c r="A318" s="222"/>
      <c r="B318" s="220"/>
      <c r="C318" s="220"/>
      <c r="D318" s="198"/>
      <c r="E318" s="197" t="s">
        <v>1168</v>
      </c>
      <c r="F318" s="236"/>
      <c r="G318" s="237"/>
      <c r="H318" s="237"/>
      <c r="I318" s="236"/>
      <c r="J318" s="202"/>
      <c r="K318" s="202"/>
    </row>
    <row r="319" spans="1:11" s="201" customFormat="1" hidden="1" x14ac:dyDescent="1.05">
      <c r="A319" s="222"/>
      <c r="B319" s="220"/>
      <c r="C319" s="220"/>
      <c r="D319" s="198"/>
      <c r="E319" s="197"/>
      <c r="F319" s="236"/>
      <c r="G319" s="237"/>
      <c r="H319" s="237"/>
      <c r="I319" s="236"/>
      <c r="J319" s="202"/>
      <c r="K319" s="202"/>
    </row>
    <row r="320" spans="1:11" s="201" customFormat="1" ht="144" hidden="1" x14ac:dyDescent="1.05">
      <c r="A320" s="250"/>
      <c r="B320" s="221" t="s">
        <v>1296</v>
      </c>
      <c r="C320" s="225" t="s">
        <v>670</v>
      </c>
      <c r="D320" s="315" t="s">
        <v>1481</v>
      </c>
      <c r="E320" s="220" t="s">
        <v>1170</v>
      </c>
      <c r="F320" s="218">
        <f>+F308+F312+F316</f>
        <v>0</v>
      </c>
      <c r="G320" s="219">
        <f>+G308+G312+G316</f>
        <v>0</v>
      </c>
      <c r="H320" s="219">
        <f>+H308+H312+H316</f>
        <v>0</v>
      </c>
      <c r="I320" s="218">
        <f>+I308+I312+I316</f>
        <v>0</v>
      </c>
      <c r="J320" s="202"/>
      <c r="K320" s="202"/>
    </row>
    <row r="321" spans="1:11" hidden="1" x14ac:dyDescent="1.05">
      <c r="A321" s="250"/>
      <c r="B321" s="221"/>
      <c r="C321" s="221"/>
      <c r="D321" s="221"/>
      <c r="E321" s="220" t="s">
        <v>1169</v>
      </c>
      <c r="F321" s="218"/>
      <c r="G321" s="219"/>
      <c r="H321" s="219"/>
      <c r="I321" s="218"/>
    </row>
    <row r="322" spans="1:11" hidden="1" x14ac:dyDescent="1.05">
      <c r="A322" s="250"/>
      <c r="B322" s="221"/>
      <c r="C322" s="221"/>
      <c r="D322" s="221"/>
      <c r="E322" s="220" t="s">
        <v>1168</v>
      </c>
      <c r="F322" s="218"/>
      <c r="G322" s="219"/>
      <c r="H322" s="219"/>
      <c r="I322" s="218"/>
    </row>
    <row r="323" spans="1:11" hidden="1" x14ac:dyDescent="1.05">
      <c r="A323" s="222"/>
      <c r="B323" s="220"/>
      <c r="C323" s="220"/>
      <c r="F323" s="247"/>
      <c r="G323" s="248"/>
      <c r="H323" s="248"/>
      <c r="I323" s="247"/>
    </row>
    <row r="324" spans="1:11" ht="144" hidden="1" x14ac:dyDescent="1.05">
      <c r="A324" s="233" t="s">
        <v>1480</v>
      </c>
      <c r="B324" s="249" t="s">
        <v>693</v>
      </c>
      <c r="C324" s="225" t="s">
        <v>671</v>
      </c>
      <c r="D324" s="221" t="s">
        <v>1479</v>
      </c>
      <c r="E324" s="220"/>
      <c r="F324" s="247"/>
      <c r="G324" s="248"/>
      <c r="H324" s="248"/>
      <c r="I324" s="247"/>
    </row>
    <row r="325" spans="1:11" hidden="1" x14ac:dyDescent="1.05">
      <c r="A325" s="222"/>
      <c r="B325" s="246" t="s">
        <v>1307</v>
      </c>
      <c r="C325" s="220"/>
      <c r="D325" s="198" t="s">
        <v>1306</v>
      </c>
      <c r="E325" s="197" t="s">
        <v>1170</v>
      </c>
      <c r="F325" s="244">
        <v>0</v>
      </c>
      <c r="G325" s="245">
        <v>0</v>
      </c>
      <c r="H325" s="245">
        <v>0</v>
      </c>
      <c r="I325" s="244">
        <v>0</v>
      </c>
    </row>
    <row r="326" spans="1:11" hidden="1" x14ac:dyDescent="1.05">
      <c r="A326" s="222"/>
      <c r="B326" s="220"/>
      <c r="C326" s="220"/>
      <c r="E326" s="197" t="s">
        <v>1169</v>
      </c>
      <c r="F326" s="236"/>
      <c r="G326" s="237"/>
      <c r="H326" s="237"/>
      <c r="I326" s="236"/>
    </row>
    <row r="327" spans="1:11" hidden="1" x14ac:dyDescent="1.05">
      <c r="A327" s="222"/>
      <c r="B327" s="220"/>
      <c r="C327" s="220"/>
      <c r="E327" s="197" t="s">
        <v>1168</v>
      </c>
      <c r="F327" s="236"/>
      <c r="G327" s="237"/>
      <c r="H327" s="237"/>
      <c r="I327" s="236"/>
    </row>
    <row r="328" spans="1:11" hidden="1" x14ac:dyDescent="1.05">
      <c r="A328" s="222"/>
      <c r="B328" s="220"/>
      <c r="C328" s="220"/>
      <c r="F328" s="247"/>
      <c r="G328" s="248"/>
      <c r="H328" s="248"/>
      <c r="I328" s="247"/>
    </row>
    <row r="329" spans="1:11" hidden="1" x14ac:dyDescent="1.05">
      <c r="A329" s="222"/>
      <c r="B329" s="246" t="s">
        <v>1320</v>
      </c>
      <c r="C329" s="220"/>
      <c r="D329" s="198" t="s">
        <v>1319</v>
      </c>
      <c r="E329" s="197" t="s">
        <v>1170</v>
      </c>
      <c r="F329" s="244">
        <v>0</v>
      </c>
      <c r="G329" s="245">
        <v>0</v>
      </c>
      <c r="H329" s="245">
        <v>0</v>
      </c>
      <c r="I329" s="244">
        <v>0</v>
      </c>
    </row>
    <row r="330" spans="1:11" hidden="1" x14ac:dyDescent="1.05">
      <c r="A330" s="222"/>
      <c r="B330" s="220"/>
      <c r="C330" s="220"/>
      <c r="E330" s="197" t="s">
        <v>1169</v>
      </c>
      <c r="F330" s="236"/>
      <c r="G330" s="237"/>
      <c r="H330" s="237"/>
      <c r="I330" s="236"/>
    </row>
    <row r="331" spans="1:11" hidden="1" x14ac:dyDescent="1.05">
      <c r="A331" s="222"/>
      <c r="B331" s="220"/>
      <c r="C331" s="220"/>
      <c r="E331" s="197" t="s">
        <v>1168</v>
      </c>
      <c r="F331" s="236"/>
      <c r="G331" s="237"/>
      <c r="H331" s="237"/>
      <c r="I331" s="236"/>
    </row>
    <row r="332" spans="1:11" hidden="1" x14ac:dyDescent="1.05">
      <c r="A332" s="222"/>
      <c r="B332" s="220"/>
      <c r="C332" s="220"/>
      <c r="F332" s="247"/>
      <c r="G332" s="248"/>
      <c r="H332" s="248"/>
      <c r="I332" s="247"/>
    </row>
    <row r="333" spans="1:11" ht="144" hidden="1" x14ac:dyDescent="1.05">
      <c r="A333" s="222"/>
      <c r="B333" s="246" t="s">
        <v>1327</v>
      </c>
      <c r="C333" s="220"/>
      <c r="D333" s="198" t="s">
        <v>1326</v>
      </c>
      <c r="E333" s="197" t="s">
        <v>1170</v>
      </c>
      <c r="F333" s="244">
        <v>0</v>
      </c>
      <c r="G333" s="245">
        <v>0</v>
      </c>
      <c r="H333" s="245">
        <v>0</v>
      </c>
      <c r="I333" s="244">
        <v>0</v>
      </c>
    </row>
    <row r="334" spans="1:11" hidden="1" x14ac:dyDescent="1.05">
      <c r="A334" s="222"/>
      <c r="B334" s="246"/>
      <c r="C334" s="220"/>
      <c r="E334" s="197" t="s">
        <v>1169</v>
      </c>
      <c r="F334" s="244"/>
      <c r="G334" s="245"/>
      <c r="H334" s="245"/>
      <c r="I334" s="244"/>
    </row>
    <row r="335" spans="1:11" hidden="1" x14ac:dyDescent="1.05">
      <c r="A335" s="222"/>
      <c r="B335" s="220"/>
      <c r="C335" s="220"/>
      <c r="E335" s="197" t="s">
        <v>1168</v>
      </c>
      <c r="F335" s="236"/>
      <c r="G335" s="237"/>
      <c r="H335" s="237"/>
      <c r="I335" s="236"/>
    </row>
    <row r="336" spans="1:11" s="221" customFormat="1" hidden="1" x14ac:dyDescent="1.05">
      <c r="A336" s="222"/>
      <c r="B336" s="220"/>
      <c r="C336" s="220"/>
      <c r="D336" s="198"/>
      <c r="E336" s="197"/>
      <c r="F336" s="236"/>
      <c r="G336" s="237"/>
      <c r="H336" s="237"/>
      <c r="I336" s="236"/>
      <c r="J336" s="266"/>
      <c r="K336" s="266"/>
    </row>
    <row r="337" spans="1:11" s="221" customFormat="1" ht="144" hidden="1" x14ac:dyDescent="1.05">
      <c r="A337" s="250"/>
      <c r="B337" s="221" t="s">
        <v>1296</v>
      </c>
      <c r="C337" s="225" t="s">
        <v>671</v>
      </c>
      <c r="D337" s="221" t="s">
        <v>1479</v>
      </c>
      <c r="E337" s="220" t="s">
        <v>1170</v>
      </c>
      <c r="F337" s="218">
        <f>+F325+F329+F333</f>
        <v>0</v>
      </c>
      <c r="G337" s="219">
        <f>+G325+G329+G333</f>
        <v>0</v>
      </c>
      <c r="H337" s="219">
        <f>+H325+H329+H333</f>
        <v>0</v>
      </c>
      <c r="I337" s="218">
        <f>+I325+I329+I333</f>
        <v>0</v>
      </c>
      <c r="J337" s="266"/>
      <c r="K337" s="266"/>
    </row>
    <row r="338" spans="1:11" s="221" customFormat="1" hidden="1" x14ac:dyDescent="1.05">
      <c r="A338" s="250"/>
      <c r="E338" s="220" t="s">
        <v>1169</v>
      </c>
      <c r="F338" s="218"/>
      <c r="G338" s="219"/>
      <c r="H338" s="219"/>
      <c r="I338" s="218"/>
      <c r="J338" s="266"/>
      <c r="K338" s="266"/>
    </row>
    <row r="339" spans="1:11" hidden="1" x14ac:dyDescent="1.05">
      <c r="A339" s="250"/>
      <c r="B339" s="221"/>
      <c r="C339" s="221"/>
      <c r="D339" s="221"/>
      <c r="E339" s="220" t="s">
        <v>1168</v>
      </c>
      <c r="F339" s="218"/>
      <c r="G339" s="219"/>
      <c r="H339" s="219"/>
      <c r="I339" s="218"/>
    </row>
    <row r="340" spans="1:11" hidden="1" x14ac:dyDescent="1.05">
      <c r="A340" s="233" t="s">
        <v>1478</v>
      </c>
      <c r="B340" s="249" t="s">
        <v>693</v>
      </c>
      <c r="C340" s="225" t="s">
        <v>1347</v>
      </c>
      <c r="D340" s="221" t="s">
        <v>1477</v>
      </c>
      <c r="E340" s="220"/>
      <c r="F340" s="247"/>
      <c r="G340" s="248"/>
      <c r="H340" s="248"/>
      <c r="I340" s="247"/>
    </row>
    <row r="341" spans="1:11" hidden="1" x14ac:dyDescent="1.05">
      <c r="A341" s="222"/>
      <c r="B341" s="246" t="s">
        <v>1307</v>
      </c>
      <c r="C341" s="220"/>
      <c r="D341" s="198" t="s">
        <v>1306</v>
      </c>
      <c r="E341" s="197" t="s">
        <v>1170</v>
      </c>
      <c r="F341" s="244">
        <v>0</v>
      </c>
      <c r="G341" s="245">
        <v>0</v>
      </c>
      <c r="H341" s="245">
        <v>0</v>
      </c>
      <c r="I341" s="244">
        <v>0</v>
      </c>
    </row>
    <row r="342" spans="1:11" hidden="1" x14ac:dyDescent="1.05">
      <c r="A342" s="222"/>
      <c r="B342" s="246"/>
      <c r="C342" s="220"/>
      <c r="E342" s="197" t="s">
        <v>1169</v>
      </c>
      <c r="F342" s="244"/>
      <c r="G342" s="245"/>
      <c r="H342" s="245"/>
      <c r="I342" s="244"/>
    </row>
    <row r="343" spans="1:11" hidden="1" x14ac:dyDescent="1.05">
      <c r="A343" s="222"/>
      <c r="B343" s="220"/>
      <c r="C343" s="220"/>
      <c r="E343" s="197" t="s">
        <v>1168</v>
      </c>
      <c r="F343" s="236"/>
      <c r="G343" s="237"/>
      <c r="H343" s="237"/>
      <c r="I343" s="236"/>
    </row>
    <row r="344" spans="1:11" hidden="1" x14ac:dyDescent="1.05">
      <c r="A344" s="222"/>
      <c r="B344" s="220"/>
      <c r="C344" s="220"/>
      <c r="F344" s="247"/>
      <c r="G344" s="248"/>
      <c r="H344" s="248"/>
      <c r="I344" s="247"/>
    </row>
    <row r="345" spans="1:11" hidden="1" x14ac:dyDescent="1.05">
      <c r="A345" s="222"/>
      <c r="B345" s="246" t="s">
        <v>1320</v>
      </c>
      <c r="C345" s="220"/>
      <c r="D345" s="198" t="s">
        <v>1319</v>
      </c>
      <c r="E345" s="197" t="s">
        <v>1170</v>
      </c>
      <c r="F345" s="244">
        <v>0</v>
      </c>
      <c r="G345" s="245">
        <v>0</v>
      </c>
      <c r="H345" s="245">
        <v>0</v>
      </c>
      <c r="I345" s="244">
        <v>0</v>
      </c>
    </row>
    <row r="346" spans="1:11" hidden="1" x14ac:dyDescent="1.05">
      <c r="A346" s="222"/>
      <c r="B346" s="246"/>
      <c r="C346" s="220"/>
      <c r="E346" s="197" t="s">
        <v>1169</v>
      </c>
      <c r="F346" s="244"/>
      <c r="G346" s="245"/>
      <c r="H346" s="245"/>
      <c r="I346" s="244"/>
    </row>
    <row r="347" spans="1:11" hidden="1" x14ac:dyDescent="1.05">
      <c r="A347" s="222"/>
      <c r="B347" s="220"/>
      <c r="C347" s="220"/>
      <c r="E347" s="197" t="s">
        <v>1168</v>
      </c>
      <c r="F347" s="236"/>
      <c r="G347" s="237"/>
      <c r="H347" s="237"/>
      <c r="I347" s="236"/>
    </row>
    <row r="348" spans="1:11" hidden="1" x14ac:dyDescent="1.05">
      <c r="A348" s="222"/>
      <c r="B348" s="220"/>
      <c r="C348" s="220"/>
      <c r="F348" s="247"/>
      <c r="G348" s="248"/>
      <c r="H348" s="248"/>
      <c r="I348" s="247"/>
    </row>
    <row r="349" spans="1:11" ht="144" hidden="1" x14ac:dyDescent="1.05">
      <c r="A349" s="222"/>
      <c r="B349" s="246" t="s">
        <v>1327</v>
      </c>
      <c r="C349" s="220"/>
      <c r="D349" s="198" t="s">
        <v>1326</v>
      </c>
      <c r="E349" s="197" t="s">
        <v>1170</v>
      </c>
      <c r="F349" s="244">
        <v>0</v>
      </c>
      <c r="G349" s="245">
        <v>0</v>
      </c>
      <c r="H349" s="245">
        <v>0</v>
      </c>
      <c r="I349" s="244">
        <v>0</v>
      </c>
    </row>
    <row r="350" spans="1:11" hidden="1" x14ac:dyDescent="1.05">
      <c r="A350" s="222"/>
      <c r="B350" s="246"/>
      <c r="C350" s="220"/>
      <c r="E350" s="197" t="s">
        <v>1169</v>
      </c>
      <c r="F350" s="244"/>
      <c r="G350" s="245"/>
      <c r="H350" s="245"/>
      <c r="I350" s="244"/>
    </row>
    <row r="351" spans="1:11" hidden="1" x14ac:dyDescent="1.05">
      <c r="A351" s="222"/>
      <c r="B351" s="246"/>
      <c r="C351" s="220"/>
      <c r="E351" s="197" t="s">
        <v>1168</v>
      </c>
      <c r="F351" s="244"/>
      <c r="G351" s="245"/>
      <c r="H351" s="245"/>
      <c r="I351" s="244"/>
    </row>
    <row r="352" spans="1:11" hidden="1" x14ac:dyDescent="1.05">
      <c r="A352" s="222"/>
      <c r="B352" s="220"/>
      <c r="C352" s="220"/>
      <c r="F352" s="236"/>
      <c r="G352" s="237"/>
      <c r="H352" s="237"/>
      <c r="I352" s="236"/>
    </row>
    <row r="353" spans="1:9" hidden="1" x14ac:dyDescent="1.05">
      <c r="A353" s="250"/>
      <c r="B353" s="221" t="s">
        <v>1296</v>
      </c>
      <c r="C353" s="225" t="s">
        <v>1347</v>
      </c>
      <c r="D353" s="221" t="s">
        <v>1477</v>
      </c>
      <c r="E353" s="220" t="s">
        <v>1170</v>
      </c>
      <c r="F353" s="218">
        <f>+F341+F345+F349</f>
        <v>0</v>
      </c>
      <c r="G353" s="219">
        <f>+G341+G345+G349</f>
        <v>0</v>
      </c>
      <c r="H353" s="219">
        <f>+H341+H345+H349</f>
        <v>0</v>
      </c>
      <c r="I353" s="218">
        <f>+I341+I345+I349</f>
        <v>0</v>
      </c>
    </row>
    <row r="354" spans="1:9" hidden="1" x14ac:dyDescent="1.05">
      <c r="A354" s="250"/>
      <c r="B354" s="221"/>
      <c r="C354" s="225"/>
      <c r="D354" s="221"/>
      <c r="E354" s="220" t="s">
        <v>1169</v>
      </c>
      <c r="F354" s="218"/>
      <c r="G354" s="219"/>
      <c r="H354" s="219"/>
      <c r="I354" s="218"/>
    </row>
    <row r="355" spans="1:9" hidden="1" x14ac:dyDescent="1.05">
      <c r="A355" s="250"/>
      <c r="B355" s="221"/>
      <c r="C355" s="221"/>
      <c r="D355" s="221"/>
      <c r="E355" s="220" t="s">
        <v>1168</v>
      </c>
      <c r="F355" s="218"/>
      <c r="G355" s="219"/>
      <c r="H355" s="219"/>
      <c r="I355" s="218"/>
    </row>
    <row r="356" spans="1:9" hidden="1" x14ac:dyDescent="1.05">
      <c r="A356" s="222"/>
      <c r="B356" s="220"/>
      <c r="C356" s="220"/>
      <c r="F356" s="236"/>
      <c r="G356" s="237"/>
      <c r="H356" s="237"/>
      <c r="I356" s="236"/>
    </row>
    <row r="357" spans="1:9" hidden="1" x14ac:dyDescent="1.05">
      <c r="A357" s="233" t="s">
        <v>1476</v>
      </c>
      <c r="B357" s="249" t="s">
        <v>693</v>
      </c>
      <c r="C357" s="225" t="s">
        <v>1475</v>
      </c>
      <c r="D357" s="221" t="s">
        <v>1474</v>
      </c>
      <c r="E357" s="220"/>
      <c r="F357" s="247"/>
      <c r="G357" s="248"/>
      <c r="H357" s="248"/>
      <c r="I357" s="247"/>
    </row>
    <row r="358" spans="1:9" hidden="1" x14ac:dyDescent="1.05">
      <c r="A358" s="222"/>
      <c r="B358" s="246" t="s">
        <v>1307</v>
      </c>
      <c r="C358" s="220"/>
      <c r="D358" s="198" t="s">
        <v>1306</v>
      </c>
      <c r="E358" s="197" t="s">
        <v>1170</v>
      </c>
      <c r="F358" s="244">
        <v>0</v>
      </c>
      <c r="G358" s="245">
        <v>0</v>
      </c>
      <c r="H358" s="245">
        <v>0</v>
      </c>
      <c r="I358" s="244">
        <v>0</v>
      </c>
    </row>
    <row r="359" spans="1:9" hidden="1" x14ac:dyDescent="1.05">
      <c r="A359" s="222"/>
      <c r="B359" s="220"/>
      <c r="C359" s="220"/>
      <c r="E359" s="197" t="s">
        <v>1169</v>
      </c>
      <c r="F359" s="236"/>
      <c r="G359" s="237"/>
      <c r="H359" s="237"/>
      <c r="I359" s="236"/>
    </row>
    <row r="360" spans="1:9" hidden="1" x14ac:dyDescent="1.05">
      <c r="A360" s="222"/>
      <c r="B360" s="220"/>
      <c r="C360" s="220"/>
      <c r="E360" s="197" t="s">
        <v>1168</v>
      </c>
      <c r="F360" s="236"/>
      <c r="G360" s="237"/>
      <c r="H360" s="237"/>
      <c r="I360" s="236"/>
    </row>
    <row r="361" spans="1:9" hidden="1" x14ac:dyDescent="1.05">
      <c r="A361" s="222"/>
      <c r="B361" s="220"/>
      <c r="C361" s="220"/>
      <c r="F361" s="247"/>
      <c r="G361" s="248"/>
      <c r="H361" s="248"/>
      <c r="I361" s="247"/>
    </row>
    <row r="362" spans="1:9" hidden="1" x14ac:dyDescent="1.05">
      <c r="A362" s="222"/>
      <c r="B362" s="246" t="s">
        <v>1320</v>
      </c>
      <c r="C362" s="220"/>
      <c r="D362" s="198" t="s">
        <v>1319</v>
      </c>
      <c r="E362" s="197" t="s">
        <v>1170</v>
      </c>
      <c r="F362" s="244">
        <v>0</v>
      </c>
      <c r="G362" s="245">
        <v>0</v>
      </c>
      <c r="H362" s="245">
        <v>0</v>
      </c>
      <c r="I362" s="244">
        <v>0</v>
      </c>
    </row>
    <row r="363" spans="1:9" hidden="1" x14ac:dyDescent="1.05">
      <c r="A363" s="222"/>
      <c r="B363" s="246"/>
      <c r="C363" s="220"/>
      <c r="E363" s="197" t="s">
        <v>1169</v>
      </c>
      <c r="F363" s="244"/>
      <c r="G363" s="245"/>
      <c r="H363" s="245"/>
      <c r="I363" s="244"/>
    </row>
    <row r="364" spans="1:9" hidden="1" x14ac:dyDescent="1.05">
      <c r="A364" s="222"/>
      <c r="B364" s="220"/>
      <c r="C364" s="220"/>
      <c r="E364" s="197" t="s">
        <v>1168</v>
      </c>
      <c r="F364" s="236"/>
      <c r="G364" s="237"/>
      <c r="H364" s="237"/>
      <c r="I364" s="236"/>
    </row>
    <row r="365" spans="1:9" hidden="1" x14ac:dyDescent="1.05">
      <c r="A365" s="222"/>
      <c r="B365" s="220"/>
      <c r="C365" s="220"/>
      <c r="F365" s="247"/>
      <c r="G365" s="248"/>
      <c r="H365" s="248"/>
      <c r="I365" s="247"/>
    </row>
    <row r="366" spans="1:9" ht="144" hidden="1" x14ac:dyDescent="1.05">
      <c r="A366" s="222"/>
      <c r="B366" s="246" t="s">
        <v>1327</v>
      </c>
      <c r="C366" s="220"/>
      <c r="D366" s="198" t="s">
        <v>1326</v>
      </c>
      <c r="E366" s="197" t="s">
        <v>1170</v>
      </c>
      <c r="F366" s="244">
        <v>0</v>
      </c>
      <c r="G366" s="245">
        <v>0</v>
      </c>
      <c r="H366" s="245">
        <v>0</v>
      </c>
      <c r="I366" s="244">
        <v>0</v>
      </c>
    </row>
    <row r="367" spans="1:9" hidden="1" x14ac:dyDescent="1.05">
      <c r="A367" s="222"/>
      <c r="B367" s="246"/>
      <c r="C367" s="220"/>
      <c r="E367" s="197" t="s">
        <v>1169</v>
      </c>
      <c r="F367" s="244"/>
      <c r="G367" s="245"/>
      <c r="H367" s="245"/>
      <c r="I367" s="244"/>
    </row>
    <row r="368" spans="1:9" hidden="1" x14ac:dyDescent="1.05">
      <c r="A368" s="222"/>
      <c r="B368" s="246"/>
      <c r="C368" s="220"/>
      <c r="E368" s="197" t="s">
        <v>1168</v>
      </c>
      <c r="F368" s="244"/>
      <c r="G368" s="245"/>
      <c r="H368" s="245"/>
      <c r="I368" s="244"/>
    </row>
    <row r="369" spans="1:11" hidden="1" x14ac:dyDescent="1.05">
      <c r="A369" s="222"/>
      <c r="B369" s="220"/>
      <c r="C369" s="220"/>
      <c r="F369" s="236"/>
      <c r="G369" s="237"/>
      <c r="H369" s="237"/>
      <c r="I369" s="236"/>
    </row>
    <row r="370" spans="1:11" s="221" customFormat="1" hidden="1" x14ac:dyDescent="1.05">
      <c r="A370" s="222"/>
      <c r="B370" s="221" t="s">
        <v>1296</v>
      </c>
      <c r="C370" s="225" t="s">
        <v>1475</v>
      </c>
      <c r="D370" s="221" t="s">
        <v>1474</v>
      </c>
      <c r="E370" s="220" t="s">
        <v>1170</v>
      </c>
      <c r="F370" s="218">
        <f>+F358+F362+F366</f>
        <v>0</v>
      </c>
      <c r="G370" s="219">
        <f>+G358+G362+G366</f>
        <v>0</v>
      </c>
      <c r="H370" s="219">
        <f>+H358+H362+H366</f>
        <v>0</v>
      </c>
      <c r="I370" s="218">
        <f>+I358+I362+I366</f>
        <v>0</v>
      </c>
      <c r="J370" s="266"/>
      <c r="K370" s="266"/>
    </row>
    <row r="371" spans="1:11" s="221" customFormat="1" hidden="1" x14ac:dyDescent="1.05">
      <c r="A371" s="222"/>
      <c r="C371" s="225"/>
      <c r="E371" s="220" t="s">
        <v>1169</v>
      </c>
      <c r="F371" s="218"/>
      <c r="G371" s="219"/>
      <c r="H371" s="219"/>
      <c r="I371" s="218"/>
      <c r="J371" s="266"/>
      <c r="K371" s="266"/>
    </row>
    <row r="372" spans="1:11" s="221" customFormat="1" hidden="1" x14ac:dyDescent="1.05">
      <c r="A372" s="314"/>
      <c r="B372" s="198"/>
      <c r="C372" s="198"/>
      <c r="D372" s="198"/>
      <c r="E372" s="220" t="s">
        <v>1168</v>
      </c>
      <c r="F372" s="247"/>
      <c r="G372" s="248"/>
      <c r="H372" s="248"/>
      <c r="I372" s="247"/>
      <c r="J372" s="266"/>
      <c r="K372" s="266"/>
    </row>
    <row r="373" spans="1:11" hidden="1" x14ac:dyDescent="1.05">
      <c r="A373" s="222"/>
      <c r="B373" s="198"/>
      <c r="C373" s="198"/>
      <c r="F373" s="247"/>
      <c r="G373" s="248"/>
      <c r="H373" s="248"/>
      <c r="I373" s="247"/>
    </row>
    <row r="374" spans="1:11" hidden="1" x14ac:dyDescent="1.05">
      <c r="A374" s="233" t="s">
        <v>1473</v>
      </c>
      <c r="B374" s="249" t="s">
        <v>693</v>
      </c>
      <c r="C374" s="225" t="s">
        <v>1472</v>
      </c>
      <c r="D374" s="221" t="s">
        <v>1471</v>
      </c>
      <c r="E374" s="220"/>
      <c r="F374" s="247"/>
      <c r="G374" s="248"/>
      <c r="H374" s="248"/>
      <c r="I374" s="247"/>
    </row>
    <row r="375" spans="1:11" s="246" customFormat="1" hidden="1" x14ac:dyDescent="1.05">
      <c r="A375" s="222"/>
      <c r="B375" s="246" t="s">
        <v>1307</v>
      </c>
      <c r="C375" s="220"/>
      <c r="D375" s="198" t="s">
        <v>1306</v>
      </c>
      <c r="E375" s="197" t="s">
        <v>1170</v>
      </c>
      <c r="F375" s="244">
        <v>0</v>
      </c>
      <c r="G375" s="245">
        <v>0</v>
      </c>
      <c r="H375" s="245">
        <v>0</v>
      </c>
      <c r="I375" s="244">
        <v>0</v>
      </c>
      <c r="J375" s="263"/>
      <c r="K375" s="263"/>
    </row>
    <row r="376" spans="1:11" s="246" customFormat="1" hidden="1" x14ac:dyDescent="1.05">
      <c r="A376" s="222"/>
      <c r="C376" s="220"/>
      <c r="D376" s="198"/>
      <c r="E376" s="197" t="s">
        <v>1169</v>
      </c>
      <c r="F376" s="244"/>
      <c r="G376" s="245"/>
      <c r="H376" s="245"/>
      <c r="I376" s="244"/>
      <c r="J376" s="263"/>
      <c r="K376" s="263"/>
    </row>
    <row r="377" spans="1:11" s="246" customFormat="1" hidden="1" x14ac:dyDescent="1.05">
      <c r="A377" s="222"/>
      <c r="C377" s="220"/>
      <c r="D377" s="198"/>
      <c r="E377" s="197" t="s">
        <v>1168</v>
      </c>
      <c r="F377" s="244"/>
      <c r="G377" s="245"/>
      <c r="H377" s="245"/>
      <c r="I377" s="244"/>
      <c r="J377" s="263"/>
      <c r="K377" s="263"/>
    </row>
    <row r="378" spans="1:11" s="246" customFormat="1" hidden="1" x14ac:dyDescent="1.05">
      <c r="A378" s="222"/>
      <c r="B378" s="220"/>
      <c r="C378" s="220"/>
      <c r="D378" s="198"/>
      <c r="E378" s="197"/>
      <c r="F378" s="236"/>
      <c r="G378" s="237"/>
      <c r="H378" s="237"/>
      <c r="I378" s="236"/>
      <c r="J378" s="263"/>
      <c r="K378" s="263"/>
    </row>
    <row r="379" spans="1:11" s="246" customFormat="1" hidden="1" x14ac:dyDescent="1.05">
      <c r="A379" s="222"/>
      <c r="B379" s="246" t="s">
        <v>1320</v>
      </c>
      <c r="C379" s="220"/>
      <c r="D379" s="198" t="s">
        <v>1319</v>
      </c>
      <c r="E379" s="197" t="s">
        <v>1170</v>
      </c>
      <c r="F379" s="244">
        <v>0</v>
      </c>
      <c r="G379" s="245">
        <v>0</v>
      </c>
      <c r="H379" s="245">
        <v>0</v>
      </c>
      <c r="I379" s="244">
        <v>0</v>
      </c>
      <c r="J379" s="263"/>
      <c r="K379" s="263"/>
    </row>
    <row r="380" spans="1:11" s="246" customFormat="1" hidden="1" x14ac:dyDescent="1.05">
      <c r="A380" s="222"/>
      <c r="B380" s="220"/>
      <c r="C380" s="220"/>
      <c r="D380" s="198"/>
      <c r="E380" s="197" t="s">
        <v>1169</v>
      </c>
      <c r="F380" s="236"/>
      <c r="G380" s="237"/>
      <c r="H380" s="237"/>
      <c r="I380" s="236"/>
      <c r="J380" s="263"/>
      <c r="K380" s="263"/>
    </row>
    <row r="381" spans="1:11" s="246" customFormat="1" hidden="1" x14ac:dyDescent="1.05">
      <c r="A381" s="222"/>
      <c r="B381" s="220"/>
      <c r="C381" s="220"/>
      <c r="D381" s="198"/>
      <c r="E381" s="197" t="s">
        <v>1168</v>
      </c>
      <c r="F381" s="236"/>
      <c r="G381" s="237"/>
      <c r="H381" s="237"/>
      <c r="I381" s="236"/>
      <c r="J381" s="263"/>
      <c r="K381" s="263"/>
    </row>
    <row r="382" spans="1:11" s="246" customFormat="1" hidden="1" x14ac:dyDescent="1.05">
      <c r="A382" s="258"/>
      <c r="B382" s="256"/>
      <c r="C382" s="256"/>
      <c r="D382" s="260"/>
      <c r="E382" s="259"/>
      <c r="F382" s="261"/>
      <c r="G382" s="262"/>
      <c r="H382" s="262"/>
      <c r="I382" s="261"/>
      <c r="J382" s="263"/>
      <c r="K382" s="263"/>
    </row>
    <row r="383" spans="1:11" ht="144" hidden="1" x14ac:dyDescent="1.05">
      <c r="A383" s="222"/>
      <c r="B383" s="246" t="s">
        <v>1327</v>
      </c>
      <c r="C383" s="220"/>
      <c r="D383" s="198" t="s">
        <v>1326</v>
      </c>
      <c r="E383" s="197" t="s">
        <v>1170</v>
      </c>
      <c r="F383" s="244">
        <v>0</v>
      </c>
      <c r="G383" s="245">
        <v>0</v>
      </c>
      <c r="H383" s="245">
        <v>0</v>
      </c>
      <c r="I383" s="244">
        <v>0</v>
      </c>
    </row>
    <row r="384" spans="1:11" hidden="1" x14ac:dyDescent="1.05">
      <c r="A384" s="222"/>
      <c r="B384" s="246"/>
      <c r="C384" s="220"/>
      <c r="E384" s="197" t="s">
        <v>1169</v>
      </c>
      <c r="F384" s="244"/>
      <c r="G384" s="245"/>
      <c r="H384" s="245"/>
      <c r="I384" s="244"/>
    </row>
    <row r="385" spans="1:11" hidden="1" x14ac:dyDescent="1.05">
      <c r="A385" s="222"/>
      <c r="B385" s="246"/>
      <c r="C385" s="220"/>
      <c r="E385" s="197" t="s">
        <v>1168</v>
      </c>
      <c r="F385" s="244"/>
      <c r="G385" s="245"/>
      <c r="H385" s="245"/>
      <c r="I385" s="244"/>
    </row>
    <row r="386" spans="1:11" hidden="1" x14ac:dyDescent="1.05">
      <c r="A386" s="222"/>
      <c r="B386" s="220"/>
      <c r="C386" s="220"/>
      <c r="F386" s="236"/>
      <c r="G386" s="237"/>
      <c r="H386" s="237"/>
      <c r="I386" s="236"/>
    </row>
    <row r="387" spans="1:11" s="221" customFormat="1" hidden="1" x14ac:dyDescent="1.05">
      <c r="A387" s="250"/>
      <c r="B387" s="221" t="s">
        <v>1296</v>
      </c>
      <c r="C387" s="225" t="s">
        <v>1472</v>
      </c>
      <c r="D387" s="221" t="s">
        <v>1471</v>
      </c>
      <c r="E387" s="220" t="s">
        <v>1170</v>
      </c>
      <c r="F387" s="218">
        <f>+F375+F379+F383</f>
        <v>0</v>
      </c>
      <c r="G387" s="219">
        <f>+G375+G379+G383</f>
        <v>0</v>
      </c>
      <c r="H387" s="219">
        <f>+H375+H379+H383</f>
        <v>0</v>
      </c>
      <c r="I387" s="218">
        <f>+I375+I379+I383</f>
        <v>0</v>
      </c>
      <c r="J387" s="266"/>
      <c r="K387" s="266"/>
    </row>
    <row r="388" spans="1:11" s="221" customFormat="1" hidden="1" x14ac:dyDescent="1.05">
      <c r="A388" s="250"/>
      <c r="E388" s="220" t="s">
        <v>1169</v>
      </c>
      <c r="F388" s="218"/>
      <c r="G388" s="219"/>
      <c r="H388" s="219"/>
      <c r="I388" s="218"/>
      <c r="J388" s="266"/>
      <c r="K388" s="266"/>
    </row>
    <row r="389" spans="1:11" s="221" customFormat="1" hidden="1" x14ac:dyDescent="1.05">
      <c r="A389" s="250"/>
      <c r="E389" s="220" t="s">
        <v>1168</v>
      </c>
      <c r="F389" s="218"/>
      <c r="G389" s="219"/>
      <c r="H389" s="219"/>
      <c r="I389" s="218"/>
      <c r="J389" s="266"/>
      <c r="K389" s="266"/>
    </row>
    <row r="390" spans="1:11" s="246" customFormat="1" hidden="1" x14ac:dyDescent="1.05">
      <c r="A390" s="250"/>
      <c r="B390" s="221"/>
      <c r="C390" s="221"/>
      <c r="D390" s="221"/>
      <c r="E390" s="220"/>
      <c r="F390" s="218"/>
      <c r="G390" s="219"/>
      <c r="H390" s="219"/>
      <c r="I390" s="218"/>
      <c r="J390" s="263"/>
      <c r="K390" s="263"/>
    </row>
    <row r="391" spans="1:11" s="246" customFormat="1" hidden="1" x14ac:dyDescent="1.05">
      <c r="A391" s="233" t="s">
        <v>1470</v>
      </c>
      <c r="B391" s="249" t="s">
        <v>693</v>
      </c>
      <c r="C391" s="225" t="s">
        <v>1382</v>
      </c>
      <c r="D391" s="221" t="s">
        <v>1469</v>
      </c>
      <c r="E391" s="220"/>
      <c r="F391" s="236"/>
      <c r="G391" s="237"/>
      <c r="H391" s="237"/>
      <c r="I391" s="236"/>
      <c r="J391" s="263"/>
      <c r="K391" s="263"/>
    </row>
    <row r="392" spans="1:11" s="246" customFormat="1" hidden="1" x14ac:dyDescent="1.05">
      <c r="A392" s="222"/>
      <c r="B392" s="246" t="s">
        <v>1307</v>
      </c>
      <c r="C392" s="220"/>
      <c r="D392" s="198" t="s">
        <v>1306</v>
      </c>
      <c r="E392" s="197" t="s">
        <v>1170</v>
      </c>
      <c r="F392" s="244">
        <v>0</v>
      </c>
      <c r="G392" s="245">
        <v>0</v>
      </c>
      <c r="H392" s="245">
        <v>0</v>
      </c>
      <c r="I392" s="244">
        <v>0</v>
      </c>
      <c r="J392" s="263"/>
      <c r="K392" s="263"/>
    </row>
    <row r="393" spans="1:11" s="246" customFormat="1" hidden="1" x14ac:dyDescent="1.05">
      <c r="A393" s="222"/>
      <c r="B393" s="220"/>
      <c r="C393" s="220"/>
      <c r="D393" s="198"/>
      <c r="E393" s="197" t="s">
        <v>1169</v>
      </c>
      <c r="F393" s="236"/>
      <c r="G393" s="237"/>
      <c r="H393" s="237"/>
      <c r="I393" s="236"/>
      <c r="J393" s="263"/>
      <c r="K393" s="263"/>
    </row>
    <row r="394" spans="1:11" s="246" customFormat="1" hidden="1" x14ac:dyDescent="1.05">
      <c r="A394" s="222"/>
      <c r="B394" s="220"/>
      <c r="C394" s="220"/>
      <c r="D394" s="198"/>
      <c r="E394" s="197" t="s">
        <v>1168</v>
      </c>
      <c r="F394" s="236"/>
      <c r="G394" s="237"/>
      <c r="H394" s="237"/>
      <c r="I394" s="236"/>
      <c r="J394" s="263"/>
      <c r="K394" s="263"/>
    </row>
    <row r="395" spans="1:11" s="246" customFormat="1" hidden="1" x14ac:dyDescent="1.05">
      <c r="A395" s="222"/>
      <c r="B395" s="220"/>
      <c r="C395" s="220"/>
      <c r="D395" s="198"/>
      <c r="E395" s="197"/>
      <c r="F395" s="236"/>
      <c r="G395" s="237"/>
      <c r="H395" s="237"/>
      <c r="I395" s="236"/>
      <c r="J395" s="263"/>
      <c r="K395" s="263"/>
    </row>
    <row r="396" spans="1:11" s="246" customFormat="1" hidden="1" x14ac:dyDescent="1.05">
      <c r="A396" s="222"/>
      <c r="B396" s="246" t="s">
        <v>1320</v>
      </c>
      <c r="C396" s="220"/>
      <c r="D396" s="198" t="s">
        <v>1319</v>
      </c>
      <c r="E396" s="197" t="s">
        <v>1170</v>
      </c>
      <c r="F396" s="244">
        <v>0</v>
      </c>
      <c r="G396" s="245">
        <v>0</v>
      </c>
      <c r="H396" s="245">
        <v>0</v>
      </c>
      <c r="I396" s="244">
        <v>0</v>
      </c>
      <c r="J396" s="263"/>
      <c r="K396" s="263"/>
    </row>
    <row r="397" spans="1:11" s="246" customFormat="1" hidden="1" x14ac:dyDescent="1.05">
      <c r="A397" s="222"/>
      <c r="B397" s="220"/>
      <c r="C397" s="220"/>
      <c r="D397" s="198"/>
      <c r="E397" s="197" t="s">
        <v>1169</v>
      </c>
      <c r="F397" s="236"/>
      <c r="G397" s="237"/>
      <c r="H397" s="237"/>
      <c r="I397" s="236"/>
      <c r="J397" s="263"/>
      <c r="K397" s="263"/>
    </row>
    <row r="398" spans="1:11" s="246" customFormat="1" hidden="1" x14ac:dyDescent="1.05">
      <c r="A398" s="222"/>
      <c r="B398" s="220"/>
      <c r="C398" s="220"/>
      <c r="D398" s="198"/>
      <c r="E398" s="197" t="s">
        <v>1168</v>
      </c>
      <c r="F398" s="236"/>
      <c r="G398" s="237"/>
      <c r="H398" s="237"/>
      <c r="I398" s="236"/>
      <c r="J398" s="263"/>
      <c r="K398" s="263"/>
    </row>
    <row r="399" spans="1:11" hidden="1" x14ac:dyDescent="1.05">
      <c r="A399" s="222"/>
      <c r="B399" s="220"/>
      <c r="C399" s="220"/>
      <c r="F399" s="247"/>
      <c r="G399" s="248"/>
      <c r="H399" s="248"/>
      <c r="I399" s="247"/>
    </row>
    <row r="400" spans="1:11" ht="144" hidden="1" x14ac:dyDescent="1.05">
      <c r="A400" s="222"/>
      <c r="B400" s="246" t="s">
        <v>1327</v>
      </c>
      <c r="C400" s="220"/>
      <c r="D400" s="198" t="s">
        <v>1326</v>
      </c>
      <c r="E400" s="197" t="s">
        <v>1170</v>
      </c>
      <c r="F400" s="244">
        <v>0</v>
      </c>
      <c r="G400" s="245">
        <v>0</v>
      </c>
      <c r="H400" s="245">
        <v>0</v>
      </c>
      <c r="I400" s="244">
        <v>0</v>
      </c>
    </row>
    <row r="401" spans="1:11" hidden="1" x14ac:dyDescent="1.05">
      <c r="A401" s="222"/>
      <c r="B401" s="246"/>
      <c r="C401" s="220"/>
      <c r="E401" s="197" t="s">
        <v>1169</v>
      </c>
      <c r="F401" s="244"/>
      <c r="G401" s="245"/>
      <c r="H401" s="245"/>
      <c r="I401" s="244"/>
    </row>
    <row r="402" spans="1:11" hidden="1" x14ac:dyDescent="1.05">
      <c r="A402" s="222"/>
      <c r="B402" s="220"/>
      <c r="C402" s="220"/>
      <c r="E402" s="197" t="s">
        <v>1168</v>
      </c>
      <c r="F402" s="236"/>
      <c r="G402" s="237"/>
      <c r="H402" s="237"/>
      <c r="I402" s="236"/>
    </row>
    <row r="403" spans="1:11" s="221" customFormat="1" hidden="1" x14ac:dyDescent="1.05">
      <c r="A403" s="250"/>
      <c r="B403" s="221" t="s">
        <v>1296</v>
      </c>
      <c r="C403" s="225" t="s">
        <v>1382</v>
      </c>
      <c r="D403" s="221" t="s">
        <v>1469</v>
      </c>
      <c r="E403" s="220" t="s">
        <v>1170</v>
      </c>
      <c r="F403" s="218">
        <f>+F392+F396+F400</f>
        <v>0</v>
      </c>
      <c r="G403" s="219">
        <f>+G392+G396+G400</f>
        <v>0</v>
      </c>
      <c r="H403" s="219">
        <f>+H392+H396+H400</f>
        <v>0</v>
      </c>
      <c r="I403" s="218">
        <f>+I392+I396+I400</f>
        <v>0</v>
      </c>
      <c r="J403" s="266"/>
      <c r="K403" s="266"/>
    </row>
    <row r="404" spans="1:11" s="221" customFormat="1" hidden="1" x14ac:dyDescent="1.05">
      <c r="A404" s="250"/>
      <c r="C404" s="225"/>
      <c r="E404" s="220" t="s">
        <v>1169</v>
      </c>
      <c r="F404" s="218"/>
      <c r="G404" s="219"/>
      <c r="H404" s="219"/>
      <c r="I404" s="218"/>
      <c r="J404" s="266"/>
      <c r="K404" s="266"/>
    </row>
    <row r="405" spans="1:11" s="221" customFormat="1" hidden="1" x14ac:dyDescent="1.05">
      <c r="A405" s="250"/>
      <c r="E405" s="220" t="s">
        <v>1168</v>
      </c>
      <c r="F405" s="218"/>
      <c r="G405" s="219"/>
      <c r="H405" s="219"/>
      <c r="I405" s="218"/>
      <c r="J405" s="266"/>
      <c r="K405" s="266"/>
    </row>
    <row r="406" spans="1:11" s="246" customFormat="1" hidden="1" x14ac:dyDescent="1.05">
      <c r="A406" s="222"/>
      <c r="B406" s="220"/>
      <c r="C406" s="220"/>
      <c r="D406" s="221"/>
      <c r="E406" s="220"/>
      <c r="F406" s="236"/>
      <c r="G406" s="237"/>
      <c r="H406" s="237"/>
      <c r="I406" s="236"/>
      <c r="J406" s="263"/>
      <c r="K406" s="263"/>
    </row>
    <row r="407" spans="1:11" s="246" customFormat="1" hidden="1" x14ac:dyDescent="1.05">
      <c r="A407" s="233" t="s">
        <v>1468</v>
      </c>
      <c r="B407" s="249" t="s">
        <v>693</v>
      </c>
      <c r="C407" s="225" t="s">
        <v>673</v>
      </c>
      <c r="D407" s="598" t="s">
        <v>1467</v>
      </c>
      <c r="E407" s="598"/>
      <c r="F407" s="247"/>
      <c r="G407" s="248"/>
      <c r="H407" s="248"/>
      <c r="I407" s="247"/>
      <c r="J407" s="263"/>
      <c r="K407" s="263"/>
    </row>
    <row r="408" spans="1:11" s="246" customFormat="1" hidden="1" x14ac:dyDescent="1.05">
      <c r="A408" s="222"/>
      <c r="B408" s="246" t="s">
        <v>1307</v>
      </c>
      <c r="C408" s="220"/>
      <c r="D408" s="198" t="s">
        <v>1306</v>
      </c>
      <c r="E408" s="197" t="s">
        <v>1170</v>
      </c>
      <c r="F408" s="244">
        <v>0</v>
      </c>
      <c r="G408" s="245">
        <v>0</v>
      </c>
      <c r="H408" s="245">
        <v>0</v>
      </c>
      <c r="I408" s="244">
        <v>0</v>
      </c>
      <c r="J408" s="263"/>
      <c r="K408" s="263"/>
    </row>
    <row r="409" spans="1:11" s="246" customFormat="1" hidden="1" x14ac:dyDescent="1.05">
      <c r="A409" s="222"/>
      <c r="B409" s="220"/>
      <c r="C409" s="220"/>
      <c r="D409" s="198"/>
      <c r="E409" s="197" t="s">
        <v>1169</v>
      </c>
      <c r="F409" s="236"/>
      <c r="G409" s="237"/>
      <c r="H409" s="237"/>
      <c r="I409" s="236"/>
      <c r="J409" s="263"/>
      <c r="K409" s="263"/>
    </row>
    <row r="410" spans="1:11" s="246" customFormat="1" hidden="1" x14ac:dyDescent="1.05">
      <c r="A410" s="222"/>
      <c r="B410" s="220"/>
      <c r="C410" s="220"/>
      <c r="D410" s="198"/>
      <c r="E410" s="197" t="s">
        <v>1168</v>
      </c>
      <c r="F410" s="236"/>
      <c r="G410" s="237"/>
      <c r="H410" s="237"/>
      <c r="I410" s="236"/>
      <c r="J410" s="263"/>
      <c r="K410" s="263"/>
    </row>
    <row r="411" spans="1:11" s="246" customFormat="1" hidden="1" x14ac:dyDescent="1.05">
      <c r="A411" s="222"/>
      <c r="B411" s="220"/>
      <c r="C411" s="220"/>
      <c r="D411" s="198"/>
      <c r="E411" s="197"/>
      <c r="F411" s="236"/>
      <c r="G411" s="237"/>
      <c r="H411" s="237"/>
      <c r="I411" s="236"/>
      <c r="J411" s="263"/>
      <c r="K411" s="263"/>
    </row>
    <row r="412" spans="1:11" s="246" customFormat="1" hidden="1" x14ac:dyDescent="1.05">
      <c r="A412" s="222"/>
      <c r="B412" s="246" t="s">
        <v>1320</v>
      </c>
      <c r="C412" s="220"/>
      <c r="D412" s="198" t="s">
        <v>1319</v>
      </c>
      <c r="E412" s="197" t="s">
        <v>1170</v>
      </c>
      <c r="F412" s="244">
        <v>0</v>
      </c>
      <c r="G412" s="245">
        <v>0</v>
      </c>
      <c r="H412" s="245">
        <v>0</v>
      </c>
      <c r="I412" s="244">
        <v>0</v>
      </c>
      <c r="J412" s="263"/>
      <c r="K412" s="263"/>
    </row>
    <row r="413" spans="1:11" s="246" customFormat="1" hidden="1" x14ac:dyDescent="1.05">
      <c r="A413" s="222"/>
      <c r="B413" s="220"/>
      <c r="C413" s="220"/>
      <c r="D413" s="198"/>
      <c r="E413" s="197" t="s">
        <v>1169</v>
      </c>
      <c r="F413" s="236"/>
      <c r="G413" s="237"/>
      <c r="H413" s="237"/>
      <c r="I413" s="236"/>
      <c r="J413" s="263"/>
      <c r="K413" s="263"/>
    </row>
    <row r="414" spans="1:11" s="246" customFormat="1" hidden="1" x14ac:dyDescent="1.05">
      <c r="A414" s="222"/>
      <c r="B414" s="220"/>
      <c r="C414" s="220"/>
      <c r="D414" s="198"/>
      <c r="E414" s="197" t="s">
        <v>1168</v>
      </c>
      <c r="F414" s="236"/>
      <c r="G414" s="237"/>
      <c r="H414" s="237"/>
      <c r="I414" s="236"/>
      <c r="J414" s="263"/>
      <c r="K414" s="263"/>
    </row>
    <row r="415" spans="1:11" s="246" customFormat="1" hidden="1" x14ac:dyDescent="1.05">
      <c r="A415" s="222"/>
      <c r="B415" s="220"/>
      <c r="C415" s="220"/>
      <c r="D415" s="198"/>
      <c r="E415" s="197"/>
      <c r="F415" s="236"/>
      <c r="G415" s="237"/>
      <c r="H415" s="237"/>
      <c r="I415" s="236"/>
      <c r="J415" s="263"/>
      <c r="K415" s="263"/>
    </row>
    <row r="416" spans="1:11" s="246" customFormat="1" ht="144" hidden="1" x14ac:dyDescent="1.05">
      <c r="A416" s="222"/>
      <c r="B416" s="246" t="s">
        <v>1327</v>
      </c>
      <c r="C416" s="220"/>
      <c r="D416" s="198" t="s">
        <v>1326</v>
      </c>
      <c r="E416" s="197" t="s">
        <v>1170</v>
      </c>
      <c r="F416" s="244">
        <v>0</v>
      </c>
      <c r="G416" s="245">
        <v>0</v>
      </c>
      <c r="H416" s="245">
        <v>0</v>
      </c>
      <c r="I416" s="244">
        <v>0</v>
      </c>
      <c r="J416" s="263"/>
      <c r="K416" s="263"/>
    </row>
    <row r="417" spans="1:11" s="246" customFormat="1" hidden="1" x14ac:dyDescent="1.05">
      <c r="A417" s="222"/>
      <c r="B417" s="220"/>
      <c r="C417" s="220"/>
      <c r="D417" s="198"/>
      <c r="E417" s="197" t="s">
        <v>1169</v>
      </c>
      <c r="F417" s="236"/>
      <c r="G417" s="237"/>
      <c r="H417" s="237"/>
      <c r="I417" s="236"/>
      <c r="J417" s="263"/>
      <c r="K417" s="263"/>
    </row>
    <row r="418" spans="1:11" s="246" customFormat="1" hidden="1" x14ac:dyDescent="1.05">
      <c r="A418" s="222"/>
      <c r="B418" s="220"/>
      <c r="C418" s="220"/>
      <c r="D418" s="198"/>
      <c r="E418" s="197" t="s">
        <v>1168</v>
      </c>
      <c r="F418" s="236"/>
      <c r="G418" s="237"/>
      <c r="H418" s="237"/>
      <c r="I418" s="236"/>
      <c r="J418" s="263"/>
      <c r="K418" s="263"/>
    </row>
    <row r="419" spans="1:11" s="246" customFormat="1" hidden="1" x14ac:dyDescent="1.05">
      <c r="A419" s="222"/>
      <c r="B419" s="220"/>
      <c r="C419" s="220"/>
      <c r="D419" s="198"/>
      <c r="E419" s="197"/>
      <c r="F419" s="236"/>
      <c r="G419" s="237"/>
      <c r="H419" s="237"/>
      <c r="I419" s="236"/>
      <c r="J419" s="263"/>
      <c r="K419" s="263"/>
    </row>
    <row r="420" spans="1:11" s="246" customFormat="1" ht="216" hidden="1" x14ac:dyDescent="1.05">
      <c r="A420" s="250"/>
      <c r="B420" s="221" t="s">
        <v>1296</v>
      </c>
      <c r="C420" s="225" t="s">
        <v>673</v>
      </c>
      <c r="D420" s="221" t="s">
        <v>1466</v>
      </c>
      <c r="E420" s="220" t="s">
        <v>1170</v>
      </c>
      <c r="F420" s="218">
        <f>+F408+F412+F416</f>
        <v>0</v>
      </c>
      <c r="G420" s="219">
        <f>+G408+G412+G416</f>
        <v>0</v>
      </c>
      <c r="H420" s="219">
        <f>+H408+H412+H416</f>
        <v>0</v>
      </c>
      <c r="I420" s="218">
        <f>+I408+I412+I416</f>
        <v>0</v>
      </c>
      <c r="J420" s="263"/>
      <c r="K420" s="263"/>
    </row>
    <row r="421" spans="1:11" s="246" customFormat="1" hidden="1" x14ac:dyDescent="1.05">
      <c r="A421" s="250"/>
      <c r="B421" s="221"/>
      <c r="C421" s="225"/>
      <c r="D421" s="221"/>
      <c r="E421" s="220" t="s">
        <v>1169</v>
      </c>
      <c r="F421" s="218"/>
      <c r="G421" s="219"/>
      <c r="H421" s="219"/>
      <c r="I421" s="218"/>
      <c r="J421" s="263"/>
      <c r="K421" s="263"/>
    </row>
    <row r="422" spans="1:11" s="246" customFormat="1" hidden="1" x14ac:dyDescent="1.05">
      <c r="A422" s="250"/>
      <c r="B422" s="221"/>
      <c r="C422" s="225"/>
      <c r="D422" s="221"/>
      <c r="E422" s="220" t="s">
        <v>1168</v>
      </c>
      <c r="F422" s="218"/>
      <c r="G422" s="219"/>
      <c r="H422" s="219"/>
      <c r="I422" s="218"/>
      <c r="J422" s="263"/>
      <c r="K422" s="263"/>
    </row>
    <row r="423" spans="1:11" s="246" customFormat="1" hidden="1" x14ac:dyDescent="1.05">
      <c r="A423" s="250"/>
      <c r="B423" s="221"/>
      <c r="C423" s="221"/>
      <c r="D423" s="221"/>
      <c r="E423" s="220"/>
      <c r="F423" s="218"/>
      <c r="G423" s="219"/>
      <c r="H423" s="219"/>
      <c r="I423" s="218"/>
      <c r="J423" s="263"/>
      <c r="K423" s="263"/>
    </row>
    <row r="424" spans="1:11" s="246" customFormat="1" hidden="1" x14ac:dyDescent="1.05">
      <c r="A424" s="599"/>
      <c r="B424" s="600"/>
      <c r="C424" s="243"/>
      <c r="D424" s="242"/>
      <c r="E424" s="241"/>
      <c r="F424" s="239"/>
      <c r="G424" s="240"/>
      <c r="H424" s="240"/>
      <c r="I424" s="239"/>
      <c r="J424" s="263"/>
      <c r="K424" s="263"/>
    </row>
    <row r="425" spans="1:11" s="246" customFormat="1" hidden="1" x14ac:dyDescent="1.05">
      <c r="A425" s="601" t="s">
        <v>1465</v>
      </c>
      <c r="B425" s="602"/>
      <c r="C425" s="602"/>
      <c r="D425" s="227" t="s">
        <v>1464</v>
      </c>
      <c r="E425" s="220" t="s">
        <v>1170</v>
      </c>
      <c r="F425" s="218">
        <f>+F420+F403+F387+F353+F337+F320+F303+F370</f>
        <v>0</v>
      </c>
      <c r="G425" s="219">
        <f>+G420+G403+G387+G353+G337+G320+G303+G370</f>
        <v>0</v>
      </c>
      <c r="H425" s="219">
        <f>+H420+H403+H387+H353+H337+H320+H303+H370</f>
        <v>0</v>
      </c>
      <c r="I425" s="218">
        <f>+I420+I403+I387+I353+I337+I320+I303+I370</f>
        <v>0</v>
      </c>
      <c r="J425" s="263"/>
      <c r="K425" s="263"/>
    </row>
    <row r="426" spans="1:11" s="246" customFormat="1" hidden="1" x14ac:dyDescent="1.05">
      <c r="A426" s="231"/>
      <c r="B426" s="230"/>
      <c r="C426" s="230"/>
      <c r="D426" s="227"/>
      <c r="E426" s="220" t="s">
        <v>1169</v>
      </c>
      <c r="F426" s="223"/>
      <c r="G426" s="224"/>
      <c r="H426" s="224"/>
      <c r="I426" s="223"/>
      <c r="J426" s="263"/>
      <c r="K426" s="263"/>
    </row>
    <row r="427" spans="1:11" s="246" customFormat="1" hidden="1" x14ac:dyDescent="1.05">
      <c r="A427" s="226"/>
      <c r="B427" s="225"/>
      <c r="C427" s="220"/>
      <c r="D427" s="221"/>
      <c r="E427" s="220" t="s">
        <v>1168</v>
      </c>
      <c r="F427" s="223"/>
      <c r="G427" s="224"/>
      <c r="H427" s="224"/>
      <c r="I427" s="223"/>
      <c r="J427" s="263"/>
      <c r="K427" s="263"/>
    </row>
    <row r="428" spans="1:11" s="246" customFormat="1" hidden="1" x14ac:dyDescent="1.05">
      <c r="A428" s="222"/>
      <c r="B428" s="220"/>
      <c r="C428" s="220"/>
      <c r="D428" s="221"/>
      <c r="E428" s="220"/>
      <c r="F428" s="218"/>
      <c r="G428" s="219"/>
      <c r="H428" s="219"/>
      <c r="I428" s="218"/>
      <c r="J428" s="263"/>
      <c r="K428" s="263"/>
    </row>
    <row r="429" spans="1:11" s="246" customFormat="1" ht="144.75" thickBot="1" x14ac:dyDescent="1.1000000000000001">
      <c r="A429" s="609" t="s">
        <v>1300</v>
      </c>
      <c r="B429" s="610"/>
      <c r="C429" s="313" t="s">
        <v>668</v>
      </c>
      <c r="D429" s="216" t="s">
        <v>1456</v>
      </c>
      <c r="E429" s="252"/>
      <c r="F429" s="311"/>
      <c r="G429" s="312"/>
      <c r="H429" s="312"/>
      <c r="I429" s="311"/>
      <c r="J429" s="263"/>
      <c r="K429" s="263"/>
    </row>
    <row r="430" spans="1:11" s="246" customFormat="1" ht="72.75" thickTop="1" x14ac:dyDescent="1.05">
      <c r="A430" s="222"/>
      <c r="B430" s="220"/>
      <c r="C430" s="220"/>
      <c r="D430" s="221"/>
      <c r="E430" s="220"/>
      <c r="F430" s="218"/>
      <c r="G430" s="219"/>
      <c r="H430" s="219"/>
      <c r="I430" s="218"/>
      <c r="J430" s="263"/>
      <c r="K430" s="263"/>
    </row>
    <row r="431" spans="1:11" ht="144" x14ac:dyDescent="1.05">
      <c r="A431" s="233" t="s">
        <v>1463</v>
      </c>
      <c r="B431" s="249" t="s">
        <v>693</v>
      </c>
      <c r="C431" s="225" t="s">
        <v>665</v>
      </c>
      <c r="D431" s="221" t="s">
        <v>1462</v>
      </c>
      <c r="E431" s="220"/>
      <c r="F431" s="236"/>
      <c r="G431" s="237"/>
      <c r="H431" s="237"/>
      <c r="I431" s="236"/>
    </row>
    <row r="432" spans="1:11" x14ac:dyDescent="1.05">
      <c r="A432" s="222"/>
      <c r="B432" s="246" t="s">
        <v>1307</v>
      </c>
      <c r="C432" s="220"/>
      <c r="D432" s="198" t="s">
        <v>1306</v>
      </c>
      <c r="E432" s="197" t="s">
        <v>1170</v>
      </c>
      <c r="F432" s="244">
        <v>0</v>
      </c>
      <c r="G432" s="245">
        <v>0</v>
      </c>
      <c r="H432" s="245">
        <v>0</v>
      </c>
      <c r="I432" s="244">
        <v>0</v>
      </c>
    </row>
    <row r="433" spans="1:11" x14ac:dyDescent="1.05">
      <c r="A433" s="222"/>
      <c r="B433" s="246"/>
      <c r="C433" s="220"/>
      <c r="E433" s="197" t="s">
        <v>1169</v>
      </c>
      <c r="F433" s="244">
        <v>0</v>
      </c>
      <c r="G433" s="245"/>
      <c r="H433" s="245"/>
      <c r="I433" s="244"/>
    </row>
    <row r="434" spans="1:11" x14ac:dyDescent="1.05">
      <c r="A434" s="222"/>
      <c r="B434" s="220"/>
      <c r="C434" s="220"/>
      <c r="E434" s="197" t="s">
        <v>1168</v>
      </c>
      <c r="F434" s="236">
        <f>SUM(F432:F433)</f>
        <v>0</v>
      </c>
      <c r="G434" s="237"/>
      <c r="H434" s="237"/>
      <c r="I434" s="236"/>
    </row>
    <row r="435" spans="1:11" s="221" customFormat="1" x14ac:dyDescent="1.05">
      <c r="A435" s="222"/>
      <c r="B435" s="220"/>
      <c r="C435" s="220"/>
      <c r="D435" s="198"/>
      <c r="E435" s="197"/>
      <c r="F435" s="236"/>
      <c r="G435" s="237"/>
      <c r="H435" s="237"/>
      <c r="I435" s="236"/>
      <c r="J435" s="266"/>
      <c r="K435" s="266"/>
    </row>
    <row r="436" spans="1:11" s="221" customFormat="1" x14ac:dyDescent="1.05">
      <c r="A436" s="222"/>
      <c r="B436" s="246" t="s">
        <v>1320</v>
      </c>
      <c r="C436" s="220"/>
      <c r="D436" s="198" t="s">
        <v>1319</v>
      </c>
      <c r="E436" s="197" t="s">
        <v>1170</v>
      </c>
      <c r="F436" s="244">
        <v>2735.24</v>
      </c>
      <c r="G436" s="245">
        <v>0</v>
      </c>
      <c r="H436" s="245">
        <v>0</v>
      </c>
      <c r="I436" s="244">
        <v>2735.24</v>
      </c>
      <c r="J436" s="266"/>
      <c r="K436" s="266"/>
    </row>
    <row r="437" spans="1:11" s="221" customFormat="1" x14ac:dyDescent="1.05">
      <c r="A437" s="222"/>
      <c r="B437" s="220"/>
      <c r="C437" s="220"/>
      <c r="D437" s="198"/>
      <c r="E437" s="197" t="s">
        <v>1169</v>
      </c>
      <c r="F437" s="236">
        <v>100000</v>
      </c>
      <c r="G437" s="237">
        <v>0</v>
      </c>
      <c r="H437" s="245">
        <v>0</v>
      </c>
      <c r="I437" s="244">
        <f>F437+G437-H437</f>
        <v>100000</v>
      </c>
      <c r="J437" s="266"/>
      <c r="K437" s="266"/>
    </row>
    <row r="438" spans="1:11" s="221" customFormat="1" x14ac:dyDescent="1.05">
      <c r="A438" s="222"/>
      <c r="B438" s="220"/>
      <c r="C438" s="220"/>
      <c r="D438" s="198"/>
      <c r="E438" s="197" t="s">
        <v>1168</v>
      </c>
      <c r="F438" s="236">
        <v>102735.24</v>
      </c>
      <c r="G438" s="237">
        <v>0</v>
      </c>
      <c r="H438" s="245">
        <v>0</v>
      </c>
      <c r="I438" s="244">
        <f>F438+G438-H438</f>
        <v>102735.24</v>
      </c>
      <c r="J438" s="266"/>
      <c r="K438" s="266"/>
    </row>
    <row r="439" spans="1:11" s="246" customFormat="1" x14ac:dyDescent="1.05">
      <c r="A439" s="222"/>
      <c r="B439" s="220"/>
      <c r="C439" s="220"/>
      <c r="D439" s="198"/>
      <c r="E439" s="197"/>
      <c r="F439" s="236"/>
      <c r="G439" s="237"/>
      <c r="H439" s="237"/>
      <c r="I439" s="236"/>
      <c r="J439" s="266"/>
      <c r="K439" s="263"/>
    </row>
    <row r="440" spans="1:11" s="246" customFormat="1" ht="144" hidden="1" x14ac:dyDescent="1.05">
      <c r="A440" s="222"/>
      <c r="B440" s="246" t="s">
        <v>1327</v>
      </c>
      <c r="C440" s="220"/>
      <c r="D440" s="198" t="s">
        <v>1326</v>
      </c>
      <c r="E440" s="197" t="s">
        <v>1170</v>
      </c>
      <c r="F440" s="244">
        <v>0</v>
      </c>
      <c r="G440" s="245">
        <v>0</v>
      </c>
      <c r="H440" s="245">
        <v>0</v>
      </c>
      <c r="I440" s="244">
        <v>0</v>
      </c>
      <c r="J440" s="266"/>
      <c r="K440" s="263"/>
    </row>
    <row r="441" spans="1:11" s="246" customFormat="1" hidden="1" x14ac:dyDescent="1.05">
      <c r="A441" s="222"/>
      <c r="C441" s="220"/>
      <c r="D441" s="198"/>
      <c r="E441" s="197" t="s">
        <v>1169</v>
      </c>
      <c r="F441" s="244">
        <v>0</v>
      </c>
      <c r="G441" s="245"/>
      <c r="H441" s="245"/>
      <c r="I441" s="244"/>
      <c r="J441" s="266"/>
      <c r="K441" s="263"/>
    </row>
    <row r="442" spans="1:11" s="246" customFormat="1" hidden="1" x14ac:dyDescent="1.05">
      <c r="A442" s="222"/>
      <c r="C442" s="220"/>
      <c r="D442" s="198"/>
      <c r="E442" s="197" t="s">
        <v>1168</v>
      </c>
      <c r="F442" s="244">
        <f>SUM(F440:F441)</f>
        <v>0</v>
      </c>
      <c r="G442" s="245"/>
      <c r="H442" s="245"/>
      <c r="I442" s="244"/>
      <c r="J442" s="266"/>
      <c r="K442" s="263"/>
    </row>
    <row r="443" spans="1:11" s="246" customFormat="1" x14ac:dyDescent="1.05">
      <c r="A443" s="222"/>
      <c r="B443" s="220"/>
      <c r="C443" s="220"/>
      <c r="D443" s="198"/>
      <c r="E443" s="197"/>
      <c r="F443" s="236"/>
      <c r="G443" s="237"/>
      <c r="H443" s="237"/>
      <c r="I443" s="236"/>
      <c r="J443" s="266"/>
      <c r="K443" s="263"/>
    </row>
    <row r="444" spans="1:11" s="246" customFormat="1" ht="144" x14ac:dyDescent="1.05">
      <c r="A444" s="222"/>
      <c r="B444" s="201" t="s">
        <v>1296</v>
      </c>
      <c r="C444" s="225" t="s">
        <v>665</v>
      </c>
      <c r="D444" s="221" t="s">
        <v>1462</v>
      </c>
      <c r="E444" s="220" t="s">
        <v>1170</v>
      </c>
      <c r="F444" s="234">
        <f t="shared" ref="F444:I446" si="8">+F432+F436+F440</f>
        <v>2735.24</v>
      </c>
      <c r="G444" s="235">
        <f t="shared" si="8"/>
        <v>0</v>
      </c>
      <c r="H444" s="235">
        <f t="shared" si="8"/>
        <v>0</v>
      </c>
      <c r="I444" s="234">
        <f t="shared" si="8"/>
        <v>2735.24</v>
      </c>
      <c r="J444" s="266"/>
      <c r="K444" s="263"/>
    </row>
    <row r="445" spans="1:11" s="246" customFormat="1" x14ac:dyDescent="1.05">
      <c r="A445" s="222"/>
      <c r="B445" s="201"/>
      <c r="C445" s="225"/>
      <c r="D445" s="221"/>
      <c r="E445" s="220" t="s">
        <v>1169</v>
      </c>
      <c r="F445" s="234">
        <f t="shared" si="8"/>
        <v>100000</v>
      </c>
      <c r="G445" s="235">
        <f t="shared" si="8"/>
        <v>0</v>
      </c>
      <c r="H445" s="235">
        <f t="shared" si="8"/>
        <v>0</v>
      </c>
      <c r="I445" s="234">
        <f t="shared" si="8"/>
        <v>100000</v>
      </c>
      <c r="J445" s="266"/>
      <c r="K445" s="263"/>
    </row>
    <row r="446" spans="1:11" s="246" customFormat="1" x14ac:dyDescent="1.05">
      <c r="A446" s="222"/>
      <c r="B446" s="201"/>
      <c r="C446" s="225"/>
      <c r="D446" s="221"/>
      <c r="E446" s="220" t="s">
        <v>1168</v>
      </c>
      <c r="F446" s="234">
        <f t="shared" si="8"/>
        <v>102735.24</v>
      </c>
      <c r="G446" s="235">
        <f t="shared" si="8"/>
        <v>0</v>
      </c>
      <c r="H446" s="235">
        <f t="shared" si="8"/>
        <v>0</v>
      </c>
      <c r="I446" s="234">
        <f t="shared" si="8"/>
        <v>102735.24</v>
      </c>
      <c r="J446" s="263"/>
      <c r="K446" s="263"/>
    </row>
    <row r="447" spans="1:11" s="246" customFormat="1" x14ac:dyDescent="1.05">
      <c r="A447" s="222"/>
      <c r="B447" s="201"/>
      <c r="C447" s="225"/>
      <c r="D447" s="221"/>
      <c r="E447" s="220"/>
      <c r="F447" s="234"/>
      <c r="G447" s="235"/>
      <c r="H447" s="235"/>
      <c r="I447" s="234"/>
      <c r="J447" s="263"/>
      <c r="K447" s="263"/>
    </row>
    <row r="448" spans="1:11" s="246" customFormat="1" x14ac:dyDescent="1.05">
      <c r="A448" s="222"/>
      <c r="B448" s="220"/>
      <c r="C448" s="220"/>
      <c r="D448" s="198"/>
      <c r="E448" s="197"/>
      <c r="F448" s="236"/>
      <c r="G448" s="237"/>
      <c r="H448" s="237"/>
      <c r="I448" s="236"/>
      <c r="J448" s="263"/>
      <c r="K448" s="263"/>
    </row>
    <row r="449" spans="1:11" ht="144" x14ac:dyDescent="1.05">
      <c r="A449" s="233" t="s">
        <v>1461</v>
      </c>
      <c r="B449" s="249" t="s">
        <v>693</v>
      </c>
      <c r="C449" s="225" t="s">
        <v>670</v>
      </c>
      <c r="D449" s="221" t="s">
        <v>1460</v>
      </c>
      <c r="E449" s="220"/>
      <c r="F449" s="236"/>
      <c r="G449" s="237"/>
      <c r="H449" s="237"/>
      <c r="I449" s="236"/>
    </row>
    <row r="450" spans="1:11" x14ac:dyDescent="1.05">
      <c r="A450" s="222"/>
      <c r="B450" s="246" t="s">
        <v>1307</v>
      </c>
      <c r="C450" s="220"/>
      <c r="D450" s="198" t="s">
        <v>1306</v>
      </c>
      <c r="E450" s="197" t="s">
        <v>1170</v>
      </c>
      <c r="F450" s="244">
        <v>146214.76</v>
      </c>
      <c r="G450" s="245">
        <v>0</v>
      </c>
      <c r="H450" s="245">
        <v>0</v>
      </c>
      <c r="I450" s="244">
        <v>92430.96</v>
      </c>
    </row>
    <row r="451" spans="1:11" x14ac:dyDescent="1.05">
      <c r="A451" s="222"/>
      <c r="B451" s="246"/>
      <c r="C451" s="220"/>
      <c r="E451" s="197" t="s">
        <v>1169</v>
      </c>
      <c r="F451" s="244">
        <v>1299577.5</v>
      </c>
      <c r="G451" s="245">
        <f>20476.19+131.5</f>
        <v>20607.689999999999</v>
      </c>
      <c r="H451" s="245">
        <v>0</v>
      </c>
      <c r="I451" s="244">
        <f>F451+G451-H451</f>
        <v>1320185.19</v>
      </c>
    </row>
    <row r="452" spans="1:11" x14ac:dyDescent="1.05">
      <c r="A452" s="222"/>
      <c r="B452" s="220"/>
      <c r="C452" s="220"/>
      <c r="E452" s="197" t="s">
        <v>1168</v>
      </c>
      <c r="F452" s="236">
        <v>1445792.26</v>
      </c>
      <c r="G452" s="245">
        <v>20476.189999999999</v>
      </c>
      <c r="H452" s="245">
        <v>53783.8</v>
      </c>
      <c r="I452" s="244">
        <f>F452+G452-H452</f>
        <v>1412484.65</v>
      </c>
    </row>
    <row r="453" spans="1:11" s="246" customFormat="1" x14ac:dyDescent="1.05">
      <c r="A453" s="222"/>
      <c r="B453" s="220"/>
      <c r="C453" s="220"/>
      <c r="D453" s="198"/>
      <c r="E453" s="197"/>
      <c r="F453" s="236"/>
      <c r="G453" s="237"/>
      <c r="H453" s="237"/>
      <c r="I453" s="236"/>
      <c r="J453" s="263"/>
      <c r="K453" s="263"/>
    </row>
    <row r="454" spans="1:11" s="246" customFormat="1" x14ac:dyDescent="1.05">
      <c r="A454" s="222"/>
      <c r="B454" s="246" t="s">
        <v>1320</v>
      </c>
      <c r="C454" s="220"/>
      <c r="D454" s="198" t="s">
        <v>1319</v>
      </c>
      <c r="E454" s="197" t="s">
        <v>1170</v>
      </c>
      <c r="F454" s="244">
        <v>0</v>
      </c>
      <c r="G454" s="245">
        <v>0</v>
      </c>
      <c r="H454" s="245">
        <v>0</v>
      </c>
      <c r="I454" s="244">
        <f>F454+G454-H454</f>
        <v>0</v>
      </c>
      <c r="J454" s="263"/>
      <c r="K454" s="263"/>
    </row>
    <row r="455" spans="1:11" s="246" customFormat="1" x14ac:dyDescent="1.05">
      <c r="A455" s="222"/>
      <c r="C455" s="220"/>
      <c r="D455" s="198"/>
      <c r="E455" s="197" t="s">
        <v>1169</v>
      </c>
      <c r="F455" s="244">
        <v>39500</v>
      </c>
      <c r="G455" s="245">
        <v>0</v>
      </c>
      <c r="H455" s="245">
        <v>0</v>
      </c>
      <c r="I455" s="244">
        <f>F455+G455-H455</f>
        <v>39500</v>
      </c>
      <c r="J455" s="263"/>
      <c r="K455" s="263"/>
    </row>
    <row r="456" spans="1:11" s="246" customFormat="1" x14ac:dyDescent="1.05">
      <c r="A456" s="222"/>
      <c r="B456" s="220"/>
      <c r="C456" s="220"/>
      <c r="D456" s="198"/>
      <c r="E456" s="197" t="s">
        <v>1168</v>
      </c>
      <c r="F456" s="236">
        <v>39500</v>
      </c>
      <c r="G456" s="245">
        <v>0</v>
      </c>
      <c r="H456" s="245">
        <v>0</v>
      </c>
      <c r="I456" s="244">
        <f>F456+G456-H456</f>
        <v>39500</v>
      </c>
      <c r="J456" s="263"/>
      <c r="K456" s="263"/>
    </row>
    <row r="457" spans="1:11" s="246" customFormat="1" x14ac:dyDescent="1.05">
      <c r="A457" s="222"/>
      <c r="B457" s="220"/>
      <c r="C457" s="220"/>
      <c r="D457" s="198"/>
      <c r="E457" s="197"/>
      <c r="F457" s="236"/>
      <c r="G457" s="237"/>
      <c r="H457" s="237"/>
      <c r="I457" s="236"/>
      <c r="J457" s="263"/>
      <c r="K457" s="263"/>
    </row>
    <row r="458" spans="1:11" s="246" customFormat="1" ht="144" x14ac:dyDescent="1.05">
      <c r="A458" s="222"/>
      <c r="B458" s="246" t="s">
        <v>1327</v>
      </c>
      <c r="C458" s="220"/>
      <c r="D458" s="198" t="s">
        <v>1326</v>
      </c>
      <c r="E458" s="197" t="s">
        <v>1170</v>
      </c>
      <c r="F458" s="244">
        <v>0</v>
      </c>
      <c r="G458" s="245">
        <v>0</v>
      </c>
      <c r="H458" s="245">
        <v>0</v>
      </c>
      <c r="I458" s="244">
        <v>0</v>
      </c>
      <c r="J458" s="263"/>
      <c r="K458" s="263"/>
    </row>
    <row r="459" spans="1:11" s="246" customFormat="1" x14ac:dyDescent="1.05">
      <c r="A459" s="222"/>
      <c r="C459" s="220"/>
      <c r="D459" s="198"/>
      <c r="E459" s="197" t="s">
        <v>1169</v>
      </c>
      <c r="F459" s="244">
        <v>0</v>
      </c>
      <c r="G459" s="245">
        <v>0</v>
      </c>
      <c r="H459" s="245">
        <v>0</v>
      </c>
      <c r="I459" s="244">
        <v>0</v>
      </c>
      <c r="J459" s="263"/>
      <c r="K459" s="263"/>
    </row>
    <row r="460" spans="1:11" s="246" customFormat="1" x14ac:dyDescent="1.05">
      <c r="A460" s="222"/>
      <c r="B460" s="220"/>
      <c r="C460" s="220"/>
      <c r="D460" s="198"/>
      <c r="E460" s="197" t="s">
        <v>1168</v>
      </c>
      <c r="F460" s="236">
        <f>SUM(F458:F459)</f>
        <v>0</v>
      </c>
      <c r="G460" s="245">
        <v>0</v>
      </c>
      <c r="H460" s="245">
        <v>0</v>
      </c>
      <c r="I460" s="244">
        <v>0</v>
      </c>
      <c r="J460" s="263"/>
      <c r="K460" s="263"/>
    </row>
    <row r="461" spans="1:11" s="246" customFormat="1" x14ac:dyDescent="1.05">
      <c r="A461" s="222"/>
      <c r="B461" s="220"/>
      <c r="C461" s="220"/>
      <c r="D461" s="198"/>
      <c r="E461" s="197"/>
      <c r="F461" s="236"/>
      <c r="G461" s="237"/>
      <c r="H461" s="237"/>
      <c r="I461" s="236"/>
      <c r="J461" s="263"/>
      <c r="K461" s="263"/>
    </row>
    <row r="462" spans="1:11" s="246" customFormat="1" ht="144" x14ac:dyDescent="1.05">
      <c r="A462" s="222"/>
      <c r="B462" s="201" t="s">
        <v>1296</v>
      </c>
      <c r="C462" s="225" t="s">
        <v>670</v>
      </c>
      <c r="D462" s="221" t="s">
        <v>1460</v>
      </c>
      <c r="E462" s="220" t="s">
        <v>1170</v>
      </c>
      <c r="F462" s="234">
        <f t="shared" ref="F462:I464" si="9">+F450+F454+F458</f>
        <v>146214.76</v>
      </c>
      <c r="G462" s="235">
        <f t="shared" si="9"/>
        <v>0</v>
      </c>
      <c r="H462" s="235">
        <f t="shared" si="9"/>
        <v>0</v>
      </c>
      <c r="I462" s="234">
        <f t="shared" si="9"/>
        <v>92430.96</v>
      </c>
      <c r="J462" s="263"/>
      <c r="K462" s="263"/>
    </row>
    <row r="463" spans="1:11" s="246" customFormat="1" x14ac:dyDescent="1.05">
      <c r="A463" s="222"/>
      <c r="B463" s="201"/>
      <c r="C463" s="225"/>
      <c r="D463" s="221"/>
      <c r="E463" s="220" t="s">
        <v>1169</v>
      </c>
      <c r="F463" s="234">
        <f t="shared" si="9"/>
        <v>1339077.5</v>
      </c>
      <c r="G463" s="235">
        <f t="shared" si="9"/>
        <v>20607.689999999999</v>
      </c>
      <c r="H463" s="235">
        <f t="shared" si="9"/>
        <v>0</v>
      </c>
      <c r="I463" s="234">
        <f t="shared" si="9"/>
        <v>1359685.19</v>
      </c>
      <c r="J463" s="263"/>
      <c r="K463" s="263"/>
    </row>
    <row r="464" spans="1:11" s="246" customFormat="1" x14ac:dyDescent="1.05">
      <c r="A464" s="222"/>
      <c r="B464" s="201"/>
      <c r="C464" s="225"/>
      <c r="D464" s="221"/>
      <c r="E464" s="220" t="s">
        <v>1168</v>
      </c>
      <c r="F464" s="234">
        <f t="shared" si="9"/>
        <v>1485292.26</v>
      </c>
      <c r="G464" s="235">
        <f t="shared" si="9"/>
        <v>20476.189999999999</v>
      </c>
      <c r="H464" s="235">
        <f t="shared" si="9"/>
        <v>53783.8</v>
      </c>
      <c r="I464" s="234">
        <f t="shared" si="9"/>
        <v>1451984.65</v>
      </c>
      <c r="J464" s="263"/>
      <c r="K464" s="263"/>
    </row>
    <row r="465" spans="1:11" x14ac:dyDescent="1.05">
      <c r="A465" s="222"/>
      <c r="B465" s="220"/>
      <c r="C465" s="220"/>
      <c r="F465" s="236"/>
      <c r="G465" s="237"/>
      <c r="H465" s="237"/>
      <c r="I465" s="236"/>
    </row>
    <row r="466" spans="1:11" ht="219" hidden="1" customHeight="1" x14ac:dyDescent="1.05">
      <c r="A466" s="233" t="s">
        <v>1459</v>
      </c>
      <c r="B466" s="249" t="s">
        <v>693</v>
      </c>
      <c r="C466" s="225" t="s">
        <v>671</v>
      </c>
      <c r="D466" s="598" t="s">
        <v>1458</v>
      </c>
      <c r="E466" s="598"/>
      <c r="F466" s="236"/>
      <c r="G466" s="237"/>
      <c r="H466" s="237"/>
      <c r="I466" s="236"/>
    </row>
    <row r="467" spans="1:11" hidden="1" x14ac:dyDescent="1.05">
      <c r="A467" s="222"/>
      <c r="B467" s="246" t="s">
        <v>1307</v>
      </c>
      <c r="C467" s="220"/>
      <c r="D467" s="198" t="s">
        <v>1306</v>
      </c>
      <c r="E467" s="197" t="s">
        <v>1170</v>
      </c>
      <c r="F467" s="244">
        <v>0</v>
      </c>
      <c r="G467" s="245">
        <v>0</v>
      </c>
      <c r="H467" s="245">
        <v>0</v>
      </c>
      <c r="I467" s="244">
        <v>0</v>
      </c>
    </row>
    <row r="468" spans="1:11" hidden="1" x14ac:dyDescent="1.05">
      <c r="A468" s="222"/>
      <c r="B468" s="246"/>
      <c r="C468" s="220"/>
      <c r="E468" s="197" t="s">
        <v>1169</v>
      </c>
      <c r="F468" s="244">
        <v>0</v>
      </c>
      <c r="G468" s="245"/>
      <c r="H468" s="245"/>
      <c r="I468" s="244"/>
    </row>
    <row r="469" spans="1:11" hidden="1" x14ac:dyDescent="1.05">
      <c r="A469" s="222"/>
      <c r="B469" s="220"/>
      <c r="C469" s="220"/>
      <c r="E469" s="197" t="s">
        <v>1168</v>
      </c>
      <c r="F469" s="236">
        <f>SUM(F467:F468)</f>
        <v>0</v>
      </c>
      <c r="G469" s="237"/>
      <c r="H469" s="237"/>
      <c r="I469" s="236"/>
    </row>
    <row r="470" spans="1:11" s="221" customFormat="1" hidden="1" x14ac:dyDescent="1.05">
      <c r="A470" s="222"/>
      <c r="B470" s="220"/>
      <c r="C470" s="220"/>
      <c r="D470" s="198"/>
      <c r="E470" s="197"/>
      <c r="F470" s="236"/>
      <c r="G470" s="237"/>
      <c r="H470" s="237"/>
      <c r="I470" s="236"/>
      <c r="J470" s="266"/>
      <c r="K470" s="266"/>
    </row>
    <row r="471" spans="1:11" s="221" customFormat="1" hidden="1" x14ac:dyDescent="1.05">
      <c r="A471" s="222"/>
      <c r="B471" s="246" t="s">
        <v>1320</v>
      </c>
      <c r="C471" s="220"/>
      <c r="D471" s="198" t="s">
        <v>1319</v>
      </c>
      <c r="E471" s="197" t="s">
        <v>1170</v>
      </c>
      <c r="F471" s="244">
        <v>0</v>
      </c>
      <c r="G471" s="245">
        <v>0</v>
      </c>
      <c r="H471" s="245">
        <v>0</v>
      </c>
      <c r="I471" s="244">
        <v>0</v>
      </c>
      <c r="J471" s="266"/>
      <c r="K471" s="266"/>
    </row>
    <row r="472" spans="1:11" s="221" customFormat="1" hidden="1" x14ac:dyDescent="1.05">
      <c r="A472" s="222"/>
      <c r="B472" s="246"/>
      <c r="C472" s="220"/>
      <c r="D472" s="198"/>
      <c r="E472" s="197" t="s">
        <v>1169</v>
      </c>
      <c r="F472" s="244">
        <v>0</v>
      </c>
      <c r="G472" s="245"/>
      <c r="H472" s="245"/>
      <c r="I472" s="244"/>
      <c r="J472" s="266"/>
      <c r="K472" s="266"/>
    </row>
    <row r="473" spans="1:11" s="221" customFormat="1" ht="69" hidden="1" customHeight="1" x14ac:dyDescent="1.05">
      <c r="A473" s="222"/>
      <c r="B473" s="220"/>
      <c r="C473" s="220"/>
      <c r="D473" s="198"/>
      <c r="E473" s="197" t="s">
        <v>1168</v>
      </c>
      <c r="F473" s="236">
        <f>SUM(F471:F472)</f>
        <v>0</v>
      </c>
      <c r="G473" s="237"/>
      <c r="H473" s="237"/>
      <c r="I473" s="236"/>
      <c r="J473" s="266"/>
      <c r="K473" s="266"/>
    </row>
    <row r="474" spans="1:11" s="246" customFormat="1" hidden="1" x14ac:dyDescent="1.05">
      <c r="A474" s="222"/>
      <c r="B474" s="220"/>
      <c r="C474" s="220"/>
      <c r="D474" s="198"/>
      <c r="E474" s="197"/>
      <c r="F474" s="236"/>
      <c r="G474" s="237"/>
      <c r="H474" s="237"/>
      <c r="I474" s="236"/>
      <c r="J474" s="263"/>
      <c r="K474" s="263"/>
    </row>
    <row r="475" spans="1:11" s="246" customFormat="1" ht="144" hidden="1" x14ac:dyDescent="1.05">
      <c r="A475" s="222"/>
      <c r="B475" s="246" t="s">
        <v>1327</v>
      </c>
      <c r="C475" s="220"/>
      <c r="D475" s="198" t="s">
        <v>1326</v>
      </c>
      <c r="E475" s="197" t="s">
        <v>1170</v>
      </c>
      <c r="F475" s="244">
        <v>0</v>
      </c>
      <c r="G475" s="245">
        <v>0</v>
      </c>
      <c r="H475" s="245">
        <v>0</v>
      </c>
      <c r="I475" s="244">
        <v>0</v>
      </c>
      <c r="J475" s="263"/>
      <c r="K475" s="263"/>
    </row>
    <row r="476" spans="1:11" s="246" customFormat="1" hidden="1" x14ac:dyDescent="1.05">
      <c r="A476" s="222"/>
      <c r="C476" s="220"/>
      <c r="D476" s="198"/>
      <c r="E476" s="197" t="s">
        <v>1169</v>
      </c>
      <c r="F476" s="244">
        <v>0</v>
      </c>
      <c r="G476" s="245"/>
      <c r="H476" s="245"/>
      <c r="I476" s="244"/>
      <c r="J476" s="263"/>
      <c r="K476" s="263"/>
    </row>
    <row r="477" spans="1:11" s="246" customFormat="1" hidden="1" x14ac:dyDescent="1.05">
      <c r="A477" s="222"/>
      <c r="C477" s="220"/>
      <c r="D477" s="198"/>
      <c r="E477" s="197" t="s">
        <v>1168</v>
      </c>
      <c r="F477" s="244">
        <f>SUM(F475:F476)</f>
        <v>0</v>
      </c>
      <c r="G477" s="245"/>
      <c r="H477" s="245"/>
      <c r="I477" s="244"/>
      <c r="J477" s="263"/>
      <c r="K477" s="263"/>
    </row>
    <row r="478" spans="1:11" s="246" customFormat="1" ht="2.25" hidden="1" customHeight="1" x14ac:dyDescent="1.05">
      <c r="A478" s="222"/>
      <c r="B478" s="220"/>
      <c r="C478" s="220"/>
      <c r="D478" s="198"/>
      <c r="E478" s="197"/>
      <c r="F478" s="236"/>
      <c r="G478" s="237"/>
      <c r="H478" s="237"/>
      <c r="I478" s="236"/>
      <c r="J478" s="263"/>
      <c r="K478" s="263"/>
    </row>
    <row r="479" spans="1:11" s="246" customFormat="1" ht="216" hidden="1" x14ac:dyDescent="1.05">
      <c r="A479" s="222"/>
      <c r="B479" s="201" t="s">
        <v>1296</v>
      </c>
      <c r="C479" s="225" t="s">
        <v>671</v>
      </c>
      <c r="D479" s="221" t="s">
        <v>1458</v>
      </c>
      <c r="E479" s="220" t="s">
        <v>1170</v>
      </c>
      <c r="F479" s="234">
        <f>+F467+F471+F475</f>
        <v>0</v>
      </c>
      <c r="G479" s="235">
        <f>+G467+G471+G475</f>
        <v>0</v>
      </c>
      <c r="H479" s="235">
        <f>+H467+H471+H475</f>
        <v>0</v>
      </c>
      <c r="I479" s="234">
        <f>+I467+I471+I475</f>
        <v>0</v>
      </c>
      <c r="J479" s="263"/>
      <c r="K479" s="263"/>
    </row>
    <row r="480" spans="1:11" s="246" customFormat="1" hidden="1" x14ac:dyDescent="1.05">
      <c r="A480" s="222"/>
      <c r="B480" s="201"/>
      <c r="C480" s="225"/>
      <c r="D480" s="221"/>
      <c r="E480" s="220" t="s">
        <v>1169</v>
      </c>
      <c r="F480" s="234">
        <f>+F468+F472+F476</f>
        <v>0</v>
      </c>
      <c r="G480" s="235"/>
      <c r="H480" s="235"/>
      <c r="I480" s="234"/>
      <c r="J480" s="263"/>
      <c r="K480" s="263"/>
    </row>
    <row r="481" spans="1:11" s="246" customFormat="1" hidden="1" x14ac:dyDescent="1.05">
      <c r="A481" s="222"/>
      <c r="B481" s="201"/>
      <c r="C481" s="225"/>
      <c r="D481" s="221"/>
      <c r="E481" s="220" t="s">
        <v>1168</v>
      </c>
      <c r="F481" s="234">
        <f>+F469+F473+F477</f>
        <v>0</v>
      </c>
      <c r="G481" s="235"/>
      <c r="H481" s="235"/>
      <c r="I481" s="234"/>
      <c r="J481" s="263"/>
      <c r="K481" s="263"/>
    </row>
    <row r="482" spans="1:11" s="246" customFormat="1" x14ac:dyDescent="1.05">
      <c r="A482" s="222"/>
      <c r="B482" s="201"/>
      <c r="C482" s="225"/>
      <c r="D482" s="221"/>
      <c r="E482" s="220"/>
      <c r="F482" s="236"/>
      <c r="G482" s="237"/>
      <c r="H482" s="237"/>
      <c r="I482" s="236"/>
      <c r="J482" s="263"/>
      <c r="K482" s="263"/>
    </row>
    <row r="483" spans="1:11" x14ac:dyDescent="1.05">
      <c r="A483" s="599"/>
      <c r="B483" s="600"/>
      <c r="C483" s="243"/>
      <c r="D483" s="242"/>
      <c r="E483" s="241"/>
      <c r="F483" s="239"/>
      <c r="G483" s="240"/>
      <c r="H483" s="240"/>
      <c r="I483" s="239"/>
    </row>
    <row r="484" spans="1:11" ht="144" x14ac:dyDescent="1.05">
      <c r="A484" s="601" t="s">
        <v>1457</v>
      </c>
      <c r="B484" s="602"/>
      <c r="C484" s="602"/>
      <c r="D484" s="227" t="s">
        <v>1456</v>
      </c>
      <c r="E484" s="220" t="s">
        <v>1170</v>
      </c>
      <c r="F484" s="218">
        <f t="shared" ref="F484:I486" si="10">+F479+F462+F444</f>
        <v>148950</v>
      </c>
      <c r="G484" s="219">
        <f t="shared" si="10"/>
        <v>0</v>
      </c>
      <c r="H484" s="219">
        <f t="shared" si="10"/>
        <v>0</v>
      </c>
      <c r="I484" s="218">
        <f t="shared" si="10"/>
        <v>95166.200000000012</v>
      </c>
    </row>
    <row r="485" spans="1:11" x14ac:dyDescent="1.05">
      <c r="A485" s="231"/>
      <c r="B485" s="230"/>
      <c r="C485" s="230"/>
      <c r="D485" s="227"/>
      <c r="E485" s="220" t="s">
        <v>1169</v>
      </c>
      <c r="F485" s="218">
        <f t="shared" si="10"/>
        <v>1439077.5</v>
      </c>
      <c r="G485" s="219">
        <f t="shared" si="10"/>
        <v>20607.689999999999</v>
      </c>
      <c r="H485" s="219">
        <f t="shared" si="10"/>
        <v>0</v>
      </c>
      <c r="I485" s="218">
        <f t="shared" si="10"/>
        <v>1459685.19</v>
      </c>
    </row>
    <row r="486" spans="1:11" s="194" customFormat="1" x14ac:dyDescent="1.05">
      <c r="A486" s="298"/>
      <c r="B486" s="297"/>
      <c r="C486" s="297"/>
      <c r="D486" s="269"/>
      <c r="E486" s="265" t="s">
        <v>1168</v>
      </c>
      <c r="F486" s="218">
        <f t="shared" si="10"/>
        <v>1588027.5</v>
      </c>
      <c r="G486" s="219">
        <f t="shared" si="10"/>
        <v>20476.189999999999</v>
      </c>
      <c r="H486" s="219">
        <f t="shared" si="10"/>
        <v>53783.8</v>
      </c>
      <c r="I486" s="218">
        <f t="shared" si="10"/>
        <v>1554719.89</v>
      </c>
    </row>
    <row r="487" spans="1:11" s="266" customFormat="1" ht="90" hidden="1" customHeight="1" x14ac:dyDescent="1.05">
      <c r="A487" s="287"/>
      <c r="B487" s="265"/>
      <c r="C487" s="265"/>
      <c r="E487" s="265"/>
      <c r="F487" s="218"/>
      <c r="G487" s="219"/>
      <c r="H487" s="219"/>
      <c r="I487" s="218"/>
    </row>
    <row r="488" spans="1:11" s="266" customFormat="1" ht="90" hidden="1" customHeight="1" thickBot="1" x14ac:dyDescent="1.1000000000000001">
      <c r="A488" s="643" t="s">
        <v>1300</v>
      </c>
      <c r="B488" s="644"/>
      <c r="C488" s="310" t="s">
        <v>672</v>
      </c>
      <c r="D488" s="293" t="s">
        <v>1446</v>
      </c>
      <c r="E488" s="292"/>
      <c r="F488" s="213"/>
      <c r="G488" s="214"/>
      <c r="H488" s="214"/>
      <c r="I488" s="213"/>
    </row>
    <row r="489" spans="1:11" s="266" customFormat="1" ht="90" hidden="1" customHeight="1" thickTop="1" x14ac:dyDescent="1.05">
      <c r="A489" s="287"/>
      <c r="B489" s="265"/>
      <c r="C489" s="265"/>
      <c r="E489" s="265"/>
      <c r="F489" s="218"/>
      <c r="G489" s="219"/>
      <c r="H489" s="219"/>
      <c r="I489" s="218"/>
    </row>
    <row r="490" spans="1:11" s="263" customFormat="1" ht="90" hidden="1" customHeight="1" x14ac:dyDescent="1.05">
      <c r="A490" s="290" t="s">
        <v>1455</v>
      </c>
      <c r="B490" s="289" t="s">
        <v>693</v>
      </c>
      <c r="C490" s="288" t="s">
        <v>1338</v>
      </c>
      <c r="D490" s="266" t="s">
        <v>1454</v>
      </c>
      <c r="E490" s="265"/>
      <c r="F490" s="236"/>
      <c r="G490" s="237"/>
      <c r="H490" s="237"/>
      <c r="I490" s="236"/>
    </row>
    <row r="491" spans="1:11" s="263" customFormat="1" ht="90" hidden="1" customHeight="1" x14ac:dyDescent="1.05">
      <c r="A491" s="287"/>
      <c r="B491" s="263" t="s">
        <v>1307</v>
      </c>
      <c r="C491" s="265"/>
      <c r="D491" s="273" t="s">
        <v>1306</v>
      </c>
      <c r="E491" s="272" t="s">
        <v>1170</v>
      </c>
      <c r="F491" s="244">
        <v>0</v>
      </c>
      <c r="G491" s="245">
        <v>0</v>
      </c>
      <c r="H491" s="245">
        <v>0</v>
      </c>
      <c r="I491" s="244">
        <v>0</v>
      </c>
    </row>
    <row r="492" spans="1:11" s="263" customFormat="1" ht="90" hidden="1" customHeight="1" x14ac:dyDescent="1.05">
      <c r="A492" s="287"/>
      <c r="C492" s="265"/>
      <c r="D492" s="273"/>
      <c r="E492" s="272" t="s">
        <v>1169</v>
      </c>
      <c r="F492" s="244"/>
      <c r="G492" s="245"/>
      <c r="H492" s="245"/>
      <c r="I492" s="244"/>
    </row>
    <row r="493" spans="1:11" s="263" customFormat="1" ht="90" hidden="1" customHeight="1" x14ac:dyDescent="1.05">
      <c r="A493" s="287"/>
      <c r="B493" s="265"/>
      <c r="C493" s="265"/>
      <c r="D493" s="273"/>
      <c r="E493" s="272" t="s">
        <v>1168</v>
      </c>
      <c r="F493" s="236"/>
      <c r="G493" s="237"/>
      <c r="H493" s="237"/>
      <c r="I493" s="236"/>
    </row>
    <row r="494" spans="1:11" s="263" customFormat="1" ht="90" hidden="1" customHeight="1" x14ac:dyDescent="1.05">
      <c r="A494" s="287"/>
      <c r="B494" s="265"/>
      <c r="C494" s="265"/>
      <c r="D494" s="273"/>
      <c r="E494" s="272"/>
      <c r="F494" s="236"/>
      <c r="G494" s="237"/>
      <c r="H494" s="237"/>
      <c r="I494" s="236"/>
    </row>
    <row r="495" spans="1:11" s="263" customFormat="1" ht="90" hidden="1" customHeight="1" x14ac:dyDescent="1.05">
      <c r="A495" s="287"/>
      <c r="B495" s="263" t="s">
        <v>1320</v>
      </c>
      <c r="C495" s="265"/>
      <c r="D495" s="273" t="s">
        <v>1319</v>
      </c>
      <c r="E495" s="272" t="s">
        <v>1170</v>
      </c>
      <c r="F495" s="244">
        <v>0</v>
      </c>
      <c r="G495" s="245">
        <v>0</v>
      </c>
      <c r="H495" s="245">
        <v>0</v>
      </c>
      <c r="I495" s="244">
        <v>0</v>
      </c>
    </row>
    <row r="496" spans="1:11" s="263" customFormat="1" ht="90" hidden="1" customHeight="1" x14ac:dyDescent="1.05">
      <c r="A496" s="287"/>
      <c r="B496" s="265"/>
      <c r="C496" s="265"/>
      <c r="D496" s="273"/>
      <c r="E496" s="272" t="s">
        <v>1169</v>
      </c>
      <c r="F496" s="236"/>
      <c r="G496" s="237"/>
      <c r="H496" s="237"/>
      <c r="I496" s="236"/>
    </row>
    <row r="497" spans="1:9" s="263" customFormat="1" ht="90" hidden="1" customHeight="1" x14ac:dyDescent="1.05">
      <c r="A497" s="287"/>
      <c r="B497" s="265"/>
      <c r="C497" s="265"/>
      <c r="D497" s="273"/>
      <c r="E497" s="272" t="s">
        <v>1168</v>
      </c>
      <c r="F497" s="236"/>
      <c r="G497" s="237"/>
      <c r="H497" s="237"/>
      <c r="I497" s="236"/>
    </row>
    <row r="498" spans="1:9" s="263" customFormat="1" ht="90" hidden="1" customHeight="1" x14ac:dyDescent="1.05">
      <c r="A498" s="287"/>
      <c r="B498" s="265"/>
      <c r="C498" s="265"/>
      <c r="D498" s="273"/>
      <c r="E498" s="272"/>
      <c r="F498" s="236"/>
      <c r="G498" s="237"/>
      <c r="H498" s="237"/>
      <c r="I498" s="236"/>
    </row>
    <row r="499" spans="1:9" s="263" customFormat="1" ht="90" hidden="1" customHeight="1" x14ac:dyDescent="1.05">
      <c r="A499" s="287"/>
      <c r="B499" s="263" t="s">
        <v>1327</v>
      </c>
      <c r="C499" s="265"/>
      <c r="D499" s="273" t="s">
        <v>1326</v>
      </c>
      <c r="E499" s="272" t="s">
        <v>1170</v>
      </c>
      <c r="F499" s="244">
        <v>0</v>
      </c>
      <c r="G499" s="245">
        <v>0</v>
      </c>
      <c r="H499" s="245">
        <v>0</v>
      </c>
      <c r="I499" s="244">
        <v>0</v>
      </c>
    </row>
    <row r="500" spans="1:9" s="263" customFormat="1" ht="90" hidden="1" customHeight="1" x14ac:dyDescent="1.05">
      <c r="A500" s="287"/>
      <c r="C500" s="265"/>
      <c r="D500" s="273"/>
      <c r="E500" s="272" t="s">
        <v>1169</v>
      </c>
      <c r="F500" s="244"/>
      <c r="G500" s="245"/>
      <c r="H500" s="245"/>
      <c r="I500" s="244"/>
    </row>
    <row r="501" spans="1:9" s="263" customFormat="1" ht="90" hidden="1" customHeight="1" x14ac:dyDescent="1.05">
      <c r="A501" s="287"/>
      <c r="B501" s="265"/>
      <c r="C501" s="265"/>
      <c r="D501" s="273"/>
      <c r="E501" s="272" t="s">
        <v>1168</v>
      </c>
      <c r="F501" s="236"/>
      <c r="G501" s="237"/>
      <c r="H501" s="237"/>
      <c r="I501" s="236"/>
    </row>
    <row r="502" spans="1:9" s="263" customFormat="1" ht="90" hidden="1" customHeight="1" x14ac:dyDescent="1.05">
      <c r="A502" s="287"/>
      <c r="B502" s="265"/>
      <c r="C502" s="265"/>
      <c r="D502" s="273"/>
      <c r="E502" s="272"/>
      <c r="F502" s="236"/>
      <c r="G502" s="237"/>
      <c r="H502" s="237"/>
      <c r="I502" s="236"/>
    </row>
    <row r="503" spans="1:9" s="263" customFormat="1" ht="90" hidden="1" customHeight="1" x14ac:dyDescent="1.05">
      <c r="A503" s="287"/>
      <c r="B503" s="202" t="s">
        <v>1296</v>
      </c>
      <c r="C503" s="288" t="s">
        <v>1338</v>
      </c>
      <c r="D503" s="266" t="s">
        <v>1454</v>
      </c>
      <c r="E503" s="265" t="s">
        <v>1170</v>
      </c>
      <c r="F503" s="234">
        <f>+F491+F495+F499</f>
        <v>0</v>
      </c>
      <c r="G503" s="235">
        <f>+G491+G495+G499</f>
        <v>0</v>
      </c>
      <c r="H503" s="235">
        <f>+H491+H495+H499</f>
        <v>0</v>
      </c>
      <c r="I503" s="234">
        <f>+I491+I495+I499</f>
        <v>0</v>
      </c>
    </row>
    <row r="504" spans="1:9" s="263" customFormat="1" ht="90" hidden="1" customHeight="1" x14ac:dyDescent="1.05">
      <c r="A504" s="287"/>
      <c r="B504" s="265"/>
      <c r="C504" s="265"/>
      <c r="D504" s="273"/>
      <c r="E504" s="265" t="s">
        <v>1169</v>
      </c>
      <c r="F504" s="236"/>
      <c r="G504" s="237"/>
      <c r="H504" s="237"/>
      <c r="I504" s="236"/>
    </row>
    <row r="505" spans="1:9" s="263" customFormat="1" ht="90" hidden="1" customHeight="1" x14ac:dyDescent="1.05">
      <c r="A505" s="287"/>
      <c r="B505" s="265"/>
      <c r="C505" s="265"/>
      <c r="D505" s="273"/>
      <c r="E505" s="265" t="s">
        <v>1168</v>
      </c>
      <c r="F505" s="236"/>
      <c r="G505" s="237"/>
      <c r="H505" s="237"/>
      <c r="I505" s="236"/>
    </row>
    <row r="506" spans="1:9" s="263" customFormat="1" ht="90" hidden="1" customHeight="1" x14ac:dyDescent="1.05">
      <c r="A506" s="295"/>
      <c r="B506" s="267"/>
      <c r="C506" s="267"/>
      <c r="D506" s="275"/>
      <c r="E506" s="274"/>
      <c r="F506" s="284"/>
      <c r="G506" s="285"/>
      <c r="H506" s="285"/>
      <c r="I506" s="284"/>
    </row>
    <row r="507" spans="1:9" s="263" customFormat="1" ht="90" hidden="1" customHeight="1" x14ac:dyDescent="1.05">
      <c r="A507" s="290" t="s">
        <v>1453</v>
      </c>
      <c r="B507" s="289" t="s">
        <v>693</v>
      </c>
      <c r="C507" s="288" t="s">
        <v>1452</v>
      </c>
      <c r="D507" s="266" t="s">
        <v>1451</v>
      </c>
      <c r="E507" s="265"/>
      <c r="F507" s="236"/>
      <c r="G507" s="237"/>
      <c r="H507" s="237"/>
      <c r="I507" s="236"/>
    </row>
    <row r="508" spans="1:9" s="263" customFormat="1" ht="90" hidden="1" customHeight="1" x14ac:dyDescent="1.05">
      <c r="A508" s="287"/>
      <c r="B508" s="263" t="s">
        <v>1307</v>
      </c>
      <c r="C508" s="265"/>
      <c r="D508" s="273" t="s">
        <v>1306</v>
      </c>
      <c r="E508" s="272" t="s">
        <v>1170</v>
      </c>
      <c r="F508" s="244">
        <v>0</v>
      </c>
      <c r="G508" s="245">
        <v>0</v>
      </c>
      <c r="H508" s="245">
        <v>0</v>
      </c>
      <c r="I508" s="244">
        <v>0</v>
      </c>
    </row>
    <row r="509" spans="1:9" s="263" customFormat="1" ht="90" hidden="1" customHeight="1" x14ac:dyDescent="1.05">
      <c r="A509" s="287"/>
      <c r="C509" s="265"/>
      <c r="D509" s="273"/>
      <c r="E509" s="272" t="s">
        <v>1169</v>
      </c>
      <c r="F509" s="244"/>
      <c r="G509" s="245"/>
      <c r="H509" s="245"/>
      <c r="I509" s="244"/>
    </row>
    <row r="510" spans="1:9" s="263" customFormat="1" ht="90" hidden="1" customHeight="1" x14ac:dyDescent="1.05">
      <c r="A510" s="287"/>
      <c r="B510" s="265"/>
      <c r="C510" s="265"/>
      <c r="D510" s="273"/>
      <c r="E510" s="272" t="s">
        <v>1168</v>
      </c>
      <c r="F510" s="236"/>
      <c r="G510" s="237"/>
      <c r="H510" s="237"/>
      <c r="I510" s="236"/>
    </row>
    <row r="511" spans="1:9" s="263" customFormat="1" ht="90" hidden="1" customHeight="1" x14ac:dyDescent="1.05">
      <c r="A511" s="287"/>
      <c r="B511" s="265"/>
      <c r="C511" s="265"/>
      <c r="D511" s="273"/>
      <c r="E511" s="272"/>
      <c r="F511" s="236"/>
      <c r="G511" s="237"/>
      <c r="H511" s="237"/>
      <c r="I511" s="236"/>
    </row>
    <row r="512" spans="1:9" s="263" customFormat="1" ht="90" hidden="1" customHeight="1" x14ac:dyDescent="1.05">
      <c r="A512" s="287"/>
      <c r="B512" s="263" t="s">
        <v>1320</v>
      </c>
      <c r="C512" s="265"/>
      <c r="D512" s="273" t="s">
        <v>1319</v>
      </c>
      <c r="E512" s="272" t="s">
        <v>1170</v>
      </c>
      <c r="F512" s="244">
        <v>0</v>
      </c>
      <c r="G512" s="245">
        <v>0</v>
      </c>
      <c r="H512" s="245">
        <v>0</v>
      </c>
      <c r="I512" s="244">
        <v>0</v>
      </c>
    </row>
    <row r="513" spans="1:9" s="263" customFormat="1" ht="90" hidden="1" customHeight="1" x14ac:dyDescent="1.05">
      <c r="A513" s="287"/>
      <c r="C513" s="265"/>
      <c r="D513" s="273"/>
      <c r="E513" s="272" t="s">
        <v>1169</v>
      </c>
      <c r="F513" s="244"/>
      <c r="G513" s="245"/>
      <c r="H513" s="245"/>
      <c r="I513" s="244"/>
    </row>
    <row r="514" spans="1:9" s="263" customFormat="1" ht="90" hidden="1" customHeight="1" x14ac:dyDescent="1.05">
      <c r="A514" s="287"/>
      <c r="B514" s="265"/>
      <c r="C514" s="265"/>
      <c r="D514" s="273"/>
      <c r="E514" s="272" t="s">
        <v>1168</v>
      </c>
      <c r="F514" s="236"/>
      <c r="G514" s="237"/>
      <c r="H514" s="237"/>
      <c r="I514" s="236"/>
    </row>
    <row r="515" spans="1:9" s="263" customFormat="1" ht="90" hidden="1" customHeight="1" x14ac:dyDescent="1.05">
      <c r="A515" s="287"/>
      <c r="B515" s="265"/>
      <c r="C515" s="265"/>
      <c r="D515" s="273"/>
      <c r="E515" s="272"/>
      <c r="F515" s="247"/>
      <c r="G515" s="248"/>
      <c r="H515" s="248"/>
      <c r="I515" s="247"/>
    </row>
    <row r="516" spans="1:9" s="263" customFormat="1" ht="90" hidden="1" customHeight="1" x14ac:dyDescent="1.05">
      <c r="A516" s="287"/>
      <c r="B516" s="263" t="s">
        <v>1327</v>
      </c>
      <c r="C516" s="265"/>
      <c r="D516" s="273" t="s">
        <v>1326</v>
      </c>
      <c r="E516" s="272" t="s">
        <v>1170</v>
      </c>
      <c r="F516" s="244">
        <v>0</v>
      </c>
      <c r="G516" s="245">
        <v>0</v>
      </c>
      <c r="H516" s="245">
        <v>0</v>
      </c>
      <c r="I516" s="244">
        <v>0</v>
      </c>
    </row>
    <row r="517" spans="1:9" s="263" customFormat="1" ht="90" hidden="1" customHeight="1" x14ac:dyDescent="1.05">
      <c r="A517" s="287"/>
      <c r="C517" s="265"/>
      <c r="D517" s="273"/>
      <c r="E517" s="272" t="s">
        <v>1169</v>
      </c>
      <c r="F517" s="244"/>
      <c r="G517" s="245"/>
      <c r="H517" s="245"/>
      <c r="I517" s="244"/>
    </row>
    <row r="518" spans="1:9" s="194" customFormat="1" ht="90" hidden="1" customHeight="1" x14ac:dyDescent="1.05">
      <c r="A518" s="287"/>
      <c r="B518" s="265"/>
      <c r="C518" s="265"/>
      <c r="D518" s="273"/>
      <c r="E518" s="272" t="s">
        <v>1168</v>
      </c>
      <c r="F518" s="236"/>
      <c r="G518" s="237"/>
      <c r="H518" s="237"/>
      <c r="I518" s="236"/>
    </row>
    <row r="519" spans="1:9" s="194" customFormat="1" ht="90" hidden="1" customHeight="1" x14ac:dyDescent="1.05">
      <c r="A519" s="287"/>
      <c r="B519" s="265"/>
      <c r="C519" s="265"/>
      <c r="D519" s="273"/>
      <c r="E519" s="272"/>
      <c r="F519" s="236"/>
      <c r="G519" s="237"/>
      <c r="H519" s="237"/>
      <c r="I519" s="236"/>
    </row>
    <row r="520" spans="1:9" s="194" customFormat="1" ht="90" hidden="1" customHeight="1" x14ac:dyDescent="1.05">
      <c r="A520" s="287"/>
      <c r="B520" s="202" t="s">
        <v>1296</v>
      </c>
      <c r="C520" s="288" t="s">
        <v>1452</v>
      </c>
      <c r="D520" s="266" t="s">
        <v>1451</v>
      </c>
      <c r="E520" s="265" t="s">
        <v>1170</v>
      </c>
      <c r="F520" s="234">
        <f>+F508+F512+F516</f>
        <v>0</v>
      </c>
      <c r="G520" s="235">
        <f>+G508+G512+G516</f>
        <v>0</v>
      </c>
      <c r="H520" s="235">
        <f>+H508+H512+H516</f>
        <v>0</v>
      </c>
      <c r="I520" s="234">
        <f>+I508+I512+I516</f>
        <v>0</v>
      </c>
    </row>
    <row r="521" spans="1:9" s="266" customFormat="1" ht="90" hidden="1" customHeight="1" x14ac:dyDescent="1.05">
      <c r="A521" s="287"/>
      <c r="B521" s="202"/>
      <c r="C521" s="288"/>
      <c r="E521" s="265" t="s">
        <v>1169</v>
      </c>
      <c r="F521" s="236"/>
      <c r="G521" s="237"/>
      <c r="H521" s="237"/>
      <c r="I521" s="236"/>
    </row>
    <row r="522" spans="1:9" s="266" customFormat="1" ht="90" hidden="1" customHeight="1" x14ac:dyDescent="1.05">
      <c r="A522" s="287"/>
      <c r="B522" s="265"/>
      <c r="C522" s="265"/>
      <c r="D522" s="273"/>
      <c r="E522" s="265" t="s">
        <v>1168</v>
      </c>
      <c r="F522" s="236"/>
      <c r="G522" s="237"/>
      <c r="H522" s="237"/>
      <c r="I522" s="236"/>
    </row>
    <row r="523" spans="1:9" s="266" customFormat="1" ht="90" hidden="1" customHeight="1" x14ac:dyDescent="1.05">
      <c r="A523" s="287"/>
      <c r="B523" s="265"/>
      <c r="C523" s="265"/>
      <c r="D523" s="273"/>
      <c r="E523" s="272"/>
      <c r="F523" s="236"/>
      <c r="G523" s="237"/>
      <c r="H523" s="237"/>
      <c r="I523" s="236"/>
    </row>
    <row r="524" spans="1:9" s="266" customFormat="1" ht="90" hidden="1" customHeight="1" x14ac:dyDescent="1.05">
      <c r="A524" s="287"/>
      <c r="B524" s="265"/>
      <c r="C524" s="265"/>
      <c r="D524" s="273"/>
      <c r="E524" s="272"/>
      <c r="F524" s="236"/>
      <c r="G524" s="237"/>
      <c r="H524" s="237"/>
      <c r="I524" s="236"/>
    </row>
    <row r="525" spans="1:9" s="194" customFormat="1" ht="90" hidden="1" customHeight="1" x14ac:dyDescent="1.05">
      <c r="A525" s="290" t="s">
        <v>1450</v>
      </c>
      <c r="B525" s="289" t="s">
        <v>693</v>
      </c>
      <c r="C525" s="288" t="s">
        <v>671</v>
      </c>
      <c r="D525" s="638" t="s">
        <v>1449</v>
      </c>
      <c r="E525" s="638"/>
      <c r="F525" s="236"/>
      <c r="G525" s="237"/>
      <c r="H525" s="237"/>
      <c r="I525" s="236"/>
    </row>
    <row r="526" spans="1:9" s="202" customFormat="1" ht="90" hidden="1" customHeight="1" x14ac:dyDescent="1.05">
      <c r="A526" s="287"/>
      <c r="B526" s="263" t="s">
        <v>1307</v>
      </c>
      <c r="C526" s="265"/>
      <c r="D526" s="273" t="s">
        <v>1306</v>
      </c>
      <c r="E526" s="272" t="s">
        <v>1170</v>
      </c>
      <c r="F526" s="244">
        <v>0</v>
      </c>
      <c r="G526" s="245">
        <v>0</v>
      </c>
      <c r="H526" s="245">
        <v>0</v>
      </c>
      <c r="I526" s="244">
        <v>0</v>
      </c>
    </row>
    <row r="527" spans="1:9" s="202" customFormat="1" ht="90" hidden="1" customHeight="1" x14ac:dyDescent="1.05">
      <c r="A527" s="287"/>
      <c r="B527" s="265"/>
      <c r="C527" s="265"/>
      <c r="D527" s="273"/>
      <c r="E527" s="272" t="s">
        <v>1169</v>
      </c>
      <c r="F527" s="236"/>
      <c r="G527" s="237"/>
      <c r="H527" s="237"/>
      <c r="I527" s="236"/>
    </row>
    <row r="528" spans="1:9" s="202" customFormat="1" ht="90" hidden="1" customHeight="1" x14ac:dyDescent="1.05">
      <c r="A528" s="287"/>
      <c r="B528" s="265"/>
      <c r="C528" s="265"/>
      <c r="D528" s="273"/>
      <c r="E528" s="272" t="s">
        <v>1168</v>
      </c>
      <c r="F528" s="236"/>
      <c r="G528" s="237"/>
      <c r="H528" s="237"/>
      <c r="I528" s="236"/>
    </row>
    <row r="529" spans="1:9" s="202" customFormat="1" ht="90" hidden="1" customHeight="1" x14ac:dyDescent="1.05">
      <c r="A529" s="287"/>
      <c r="B529" s="265"/>
      <c r="C529" s="265"/>
      <c r="D529" s="273"/>
      <c r="E529" s="272"/>
      <c r="F529" s="236"/>
      <c r="G529" s="237"/>
      <c r="H529" s="237"/>
      <c r="I529" s="236"/>
    </row>
    <row r="530" spans="1:9" s="202" customFormat="1" ht="90" hidden="1" customHeight="1" x14ac:dyDescent="1.05">
      <c r="A530" s="287"/>
      <c r="B530" s="265"/>
      <c r="C530" s="265"/>
      <c r="D530" s="273"/>
      <c r="E530" s="272"/>
      <c r="F530" s="236"/>
      <c r="G530" s="237"/>
      <c r="H530" s="237"/>
      <c r="I530" s="236"/>
    </row>
    <row r="531" spans="1:9" s="202" customFormat="1" ht="90" hidden="1" customHeight="1" x14ac:dyDescent="1.05">
      <c r="A531" s="287"/>
      <c r="B531" s="263" t="s">
        <v>1320</v>
      </c>
      <c r="C531" s="265"/>
      <c r="D531" s="273" t="s">
        <v>1319</v>
      </c>
      <c r="E531" s="272" t="s">
        <v>1170</v>
      </c>
      <c r="F531" s="244">
        <v>0</v>
      </c>
      <c r="G531" s="245">
        <v>0</v>
      </c>
      <c r="H531" s="245">
        <v>0</v>
      </c>
      <c r="I531" s="244">
        <v>0</v>
      </c>
    </row>
    <row r="532" spans="1:9" s="194" customFormat="1" ht="90" hidden="1" customHeight="1" x14ac:dyDescent="1.05">
      <c r="A532" s="287"/>
      <c r="B532" s="265"/>
      <c r="C532" s="265"/>
      <c r="D532" s="273"/>
      <c r="E532" s="272" t="s">
        <v>1169</v>
      </c>
      <c r="F532" s="236"/>
      <c r="G532" s="237"/>
      <c r="H532" s="237"/>
      <c r="I532" s="236"/>
    </row>
    <row r="533" spans="1:9" s="194" customFormat="1" ht="90" hidden="1" customHeight="1" x14ac:dyDescent="1.05">
      <c r="A533" s="287"/>
      <c r="B533" s="265"/>
      <c r="C533" s="265"/>
      <c r="D533" s="273"/>
      <c r="E533" s="272" t="s">
        <v>1168</v>
      </c>
      <c r="F533" s="236"/>
      <c r="G533" s="237"/>
      <c r="H533" s="237"/>
      <c r="I533" s="236"/>
    </row>
    <row r="534" spans="1:9" s="194" customFormat="1" ht="90" hidden="1" customHeight="1" x14ac:dyDescent="1.05">
      <c r="A534" s="287"/>
      <c r="B534" s="265"/>
      <c r="C534" s="265"/>
      <c r="D534" s="273"/>
      <c r="E534" s="272"/>
      <c r="F534" s="236"/>
      <c r="G534" s="237"/>
      <c r="H534" s="237"/>
      <c r="I534" s="236"/>
    </row>
    <row r="535" spans="1:9" s="194" customFormat="1" ht="90" hidden="1" customHeight="1" x14ac:dyDescent="1.05">
      <c r="A535" s="287"/>
      <c r="B535" s="265"/>
      <c r="C535" s="265"/>
      <c r="D535" s="273"/>
      <c r="E535" s="272"/>
      <c r="F535" s="247"/>
      <c r="G535" s="248"/>
      <c r="H535" s="248"/>
      <c r="I535" s="247"/>
    </row>
    <row r="536" spans="1:9" s="194" customFormat="1" ht="90" hidden="1" customHeight="1" x14ac:dyDescent="1.05">
      <c r="A536" s="287"/>
      <c r="B536" s="263" t="s">
        <v>1327</v>
      </c>
      <c r="C536" s="265"/>
      <c r="D536" s="273" t="s">
        <v>1326</v>
      </c>
      <c r="E536" s="272" t="s">
        <v>1170</v>
      </c>
      <c r="F536" s="244">
        <v>0</v>
      </c>
      <c r="G536" s="245">
        <v>0</v>
      </c>
      <c r="H536" s="245">
        <v>0</v>
      </c>
      <c r="I536" s="244">
        <v>0</v>
      </c>
    </row>
    <row r="537" spans="1:9" s="194" customFormat="1" ht="90" hidden="1" customHeight="1" x14ac:dyDescent="1.05">
      <c r="A537" s="287"/>
      <c r="B537" s="265"/>
      <c r="C537" s="265"/>
      <c r="D537" s="273"/>
      <c r="E537" s="272" t="s">
        <v>1169</v>
      </c>
      <c r="F537" s="236"/>
      <c r="G537" s="237"/>
      <c r="H537" s="237"/>
      <c r="I537" s="236"/>
    </row>
    <row r="538" spans="1:9" s="194" customFormat="1" ht="90" hidden="1" customHeight="1" x14ac:dyDescent="1.05">
      <c r="A538" s="287"/>
      <c r="B538" s="265"/>
      <c r="C538" s="265"/>
      <c r="D538" s="273"/>
      <c r="E538" s="272" t="s">
        <v>1168</v>
      </c>
      <c r="F538" s="236"/>
      <c r="G538" s="237"/>
      <c r="H538" s="237"/>
      <c r="I538" s="236"/>
    </row>
    <row r="539" spans="1:9" s="194" customFormat="1" ht="90" hidden="1" customHeight="1" x14ac:dyDescent="1.05">
      <c r="A539" s="287"/>
      <c r="B539" s="265"/>
      <c r="C539" s="265"/>
      <c r="D539" s="273"/>
      <c r="E539" s="272"/>
      <c r="F539" s="236"/>
      <c r="G539" s="237"/>
      <c r="H539" s="237"/>
      <c r="I539" s="236"/>
    </row>
    <row r="540" spans="1:9" s="194" customFormat="1" ht="90" hidden="1" customHeight="1" x14ac:dyDescent="1.05">
      <c r="A540" s="287"/>
      <c r="B540" s="265"/>
      <c r="C540" s="265"/>
      <c r="D540" s="273"/>
      <c r="E540" s="272"/>
      <c r="F540" s="236"/>
      <c r="G540" s="237"/>
      <c r="H540" s="237"/>
      <c r="I540" s="236"/>
    </row>
    <row r="541" spans="1:9" s="194" customFormat="1" ht="90" hidden="1" customHeight="1" x14ac:dyDescent="1.05">
      <c r="A541" s="287"/>
      <c r="B541" s="202" t="s">
        <v>1296</v>
      </c>
      <c r="C541" s="288" t="s">
        <v>671</v>
      </c>
      <c r="D541" s="266" t="s">
        <v>1448</v>
      </c>
      <c r="E541" s="265" t="s">
        <v>1170</v>
      </c>
      <c r="F541" s="234">
        <f>+F526+F531+F536</f>
        <v>0</v>
      </c>
      <c r="G541" s="235">
        <f>+G526+G531+G536</f>
        <v>0</v>
      </c>
      <c r="H541" s="235">
        <f>+H526+H531+H536</f>
        <v>0</v>
      </c>
      <c r="I541" s="234">
        <f>+I526+I531+I536</f>
        <v>0</v>
      </c>
    </row>
    <row r="542" spans="1:9" s="194" customFormat="1" ht="90" hidden="1" customHeight="1" x14ac:dyDescent="1.05">
      <c r="A542" s="287"/>
      <c r="B542" s="202"/>
      <c r="C542" s="288"/>
      <c r="D542" s="266"/>
      <c r="E542" s="265" t="s">
        <v>1169</v>
      </c>
      <c r="F542" s="236"/>
      <c r="G542" s="237"/>
      <c r="H542" s="237"/>
      <c r="I542" s="236"/>
    </row>
    <row r="543" spans="1:9" s="194" customFormat="1" ht="90" hidden="1" customHeight="1" x14ac:dyDescent="1.05">
      <c r="A543" s="287"/>
      <c r="B543" s="265"/>
      <c r="C543" s="265"/>
      <c r="D543" s="273"/>
      <c r="E543" s="265" t="s">
        <v>1168</v>
      </c>
      <c r="F543" s="236"/>
      <c r="G543" s="237"/>
      <c r="H543" s="237"/>
      <c r="I543" s="236"/>
    </row>
    <row r="544" spans="1:9" s="194" customFormat="1" ht="90" hidden="1" customHeight="1" x14ac:dyDescent="1.05">
      <c r="A544" s="287"/>
      <c r="B544" s="265"/>
      <c r="C544" s="265"/>
      <c r="D544" s="273"/>
      <c r="E544" s="265"/>
      <c r="F544" s="236"/>
      <c r="G544" s="237"/>
      <c r="H544" s="237"/>
      <c r="I544" s="236"/>
    </row>
    <row r="545" spans="1:9" s="194" customFormat="1" ht="90" hidden="1" customHeight="1" x14ac:dyDescent="1.05">
      <c r="A545" s="287"/>
      <c r="B545" s="265"/>
      <c r="C545" s="265"/>
      <c r="D545" s="273"/>
      <c r="E545" s="272"/>
      <c r="F545" s="236"/>
      <c r="G545" s="237"/>
      <c r="H545" s="237"/>
      <c r="I545" s="236"/>
    </row>
    <row r="546" spans="1:9" s="194" customFormat="1" ht="90" hidden="1" customHeight="1" x14ac:dyDescent="1.05">
      <c r="A546" s="633"/>
      <c r="B546" s="634"/>
      <c r="C546" s="300"/>
      <c r="D546" s="271"/>
      <c r="E546" s="270"/>
      <c r="F546" s="305"/>
      <c r="G546" s="306"/>
      <c r="H546" s="306"/>
      <c r="I546" s="305"/>
    </row>
    <row r="547" spans="1:9" s="194" customFormat="1" ht="90" hidden="1" customHeight="1" x14ac:dyDescent="1.05">
      <c r="A547" s="636" t="s">
        <v>1447</v>
      </c>
      <c r="B547" s="637"/>
      <c r="C547" s="637"/>
      <c r="D547" s="269" t="s">
        <v>1446</v>
      </c>
      <c r="E547" s="265" t="s">
        <v>1170</v>
      </c>
      <c r="F547" s="218">
        <f>+F541+F520+F503</f>
        <v>0</v>
      </c>
      <c r="G547" s="219">
        <f>+G541+G520+G503</f>
        <v>0</v>
      </c>
      <c r="H547" s="219">
        <f>+H541+H520+H503</f>
        <v>0</v>
      </c>
      <c r="I547" s="218">
        <f>+I541+I520+I503</f>
        <v>0</v>
      </c>
    </row>
    <row r="548" spans="1:9" s="194" customFormat="1" ht="90" hidden="1" customHeight="1" x14ac:dyDescent="1.05">
      <c r="A548" s="296"/>
      <c r="B548" s="288"/>
      <c r="C548" s="265"/>
      <c r="D548" s="266"/>
      <c r="E548" s="265" t="s">
        <v>1169</v>
      </c>
      <c r="F548" s="223"/>
      <c r="G548" s="224"/>
      <c r="H548" s="224"/>
      <c r="I548" s="223"/>
    </row>
    <row r="549" spans="1:9" s="194" customFormat="1" ht="90" hidden="1" customHeight="1" x14ac:dyDescent="1.05">
      <c r="A549" s="296"/>
      <c r="B549" s="288"/>
      <c r="C549" s="265"/>
      <c r="D549" s="266"/>
      <c r="E549" s="265" t="s">
        <v>1168</v>
      </c>
      <c r="F549" s="223"/>
      <c r="G549" s="224"/>
      <c r="H549" s="224"/>
      <c r="I549" s="223"/>
    </row>
    <row r="550" spans="1:9" s="194" customFormat="1" ht="90" hidden="1" customHeight="1" x14ac:dyDescent="1.05">
      <c r="A550" s="296"/>
      <c r="B550" s="288"/>
      <c r="C550" s="265"/>
      <c r="D550" s="266"/>
      <c r="E550" s="265"/>
      <c r="F550" s="223"/>
      <c r="G550" s="224"/>
      <c r="H550" s="224"/>
      <c r="I550" s="223"/>
    </row>
    <row r="551" spans="1:9" s="194" customFormat="1" ht="90" hidden="1" customHeight="1" x14ac:dyDescent="1.05">
      <c r="A551" s="295"/>
      <c r="B551" s="267"/>
      <c r="C551" s="267"/>
      <c r="D551" s="268"/>
      <c r="E551" s="267"/>
      <c r="F551" s="279"/>
      <c r="G551" s="280"/>
      <c r="H551" s="280"/>
      <c r="I551" s="279"/>
    </row>
    <row r="552" spans="1:9" s="194" customFormat="1" ht="90" customHeight="1" x14ac:dyDescent="1.05">
      <c r="A552" s="287"/>
      <c r="B552" s="265"/>
      <c r="C552" s="265"/>
      <c r="D552" s="273"/>
      <c r="E552" s="272"/>
      <c r="F552" s="247"/>
      <c r="G552" s="248"/>
      <c r="H552" s="248"/>
      <c r="I552" s="247"/>
    </row>
    <row r="553" spans="1:9" s="194" customFormat="1" ht="90" hidden="1" customHeight="1" thickBot="1" x14ac:dyDescent="1.1000000000000001">
      <c r="A553" s="643" t="s">
        <v>1300</v>
      </c>
      <c r="B553" s="644"/>
      <c r="C553" s="310" t="s">
        <v>1366</v>
      </c>
      <c r="D553" s="293" t="s">
        <v>1439</v>
      </c>
      <c r="E553" s="292"/>
      <c r="F553" s="213"/>
      <c r="G553" s="214"/>
      <c r="H553" s="214"/>
      <c r="I553" s="213"/>
    </row>
    <row r="554" spans="1:9" s="194" customFormat="1" ht="90" hidden="1" customHeight="1" thickTop="1" x14ac:dyDescent="1.05">
      <c r="A554" s="309"/>
      <c r="B554" s="308"/>
      <c r="C554" s="307"/>
      <c r="D554" s="269"/>
      <c r="E554" s="299"/>
      <c r="F554" s="218"/>
      <c r="G554" s="219"/>
      <c r="H554" s="219"/>
      <c r="I554" s="218"/>
    </row>
    <row r="555" spans="1:9" s="194" customFormat="1" ht="180" hidden="1" customHeight="1" x14ac:dyDescent="1.05">
      <c r="A555" s="290" t="s">
        <v>1445</v>
      </c>
      <c r="B555" s="289" t="s">
        <v>693</v>
      </c>
      <c r="C555" s="288" t="s">
        <v>665</v>
      </c>
      <c r="D555" s="266" t="s">
        <v>1444</v>
      </c>
      <c r="E555" s="265"/>
      <c r="F555" s="247"/>
      <c r="G555" s="248"/>
      <c r="H555" s="248"/>
      <c r="I555" s="247"/>
    </row>
    <row r="556" spans="1:9" s="194" customFormat="1" ht="90" hidden="1" customHeight="1" x14ac:dyDescent="1.05">
      <c r="A556" s="287"/>
      <c r="B556" s="263" t="s">
        <v>1307</v>
      </c>
      <c r="C556" s="265"/>
      <c r="D556" s="273" t="s">
        <v>1306</v>
      </c>
      <c r="E556" s="272" t="s">
        <v>1170</v>
      </c>
      <c r="F556" s="244">
        <v>1097.17</v>
      </c>
      <c r="G556" s="245">
        <v>0</v>
      </c>
      <c r="H556" s="245">
        <v>0</v>
      </c>
      <c r="I556" s="244">
        <v>1097.17</v>
      </c>
    </row>
    <row r="557" spans="1:9" s="194" customFormat="1" ht="90" hidden="1" customHeight="1" x14ac:dyDescent="1.05">
      <c r="A557" s="287"/>
      <c r="B557" s="265"/>
      <c r="C557" s="265"/>
      <c r="D557" s="273"/>
      <c r="E557" s="272" t="s">
        <v>1169</v>
      </c>
      <c r="F557" s="236">
        <v>0</v>
      </c>
      <c r="G557" s="237">
        <v>0</v>
      </c>
      <c r="H557" s="237">
        <v>0</v>
      </c>
      <c r="I557" s="244">
        <f>F557+G557-H557</f>
        <v>0</v>
      </c>
    </row>
    <row r="558" spans="1:9" s="194" customFormat="1" ht="90" hidden="1" customHeight="1" x14ac:dyDescent="1.05">
      <c r="A558" s="287"/>
      <c r="B558" s="265"/>
      <c r="C558" s="265"/>
      <c r="D558" s="273"/>
      <c r="E558" s="272" t="s">
        <v>1168</v>
      </c>
      <c r="F558" s="236">
        <v>1097.17</v>
      </c>
      <c r="G558" s="237">
        <v>0</v>
      </c>
      <c r="H558" s="237">
        <v>0</v>
      </c>
      <c r="I558" s="244">
        <f>F558+G558-H558</f>
        <v>1097.17</v>
      </c>
    </row>
    <row r="559" spans="1:9" s="194" customFormat="1" ht="90" hidden="1" customHeight="1" x14ac:dyDescent="1.05">
      <c r="A559" s="287"/>
      <c r="B559" s="265"/>
      <c r="C559" s="265"/>
      <c r="D559" s="273"/>
      <c r="E559" s="272"/>
      <c r="F559" s="236"/>
      <c r="G559" s="237"/>
      <c r="H559" s="237"/>
      <c r="I559" s="236"/>
    </row>
    <row r="560" spans="1:9" s="194" customFormat="1" ht="90" hidden="1" customHeight="1" x14ac:dyDescent="1.05">
      <c r="A560" s="287"/>
      <c r="B560" s="265"/>
      <c r="C560" s="265"/>
      <c r="D560" s="273"/>
      <c r="E560" s="272"/>
      <c r="F560" s="236"/>
      <c r="G560" s="237"/>
      <c r="H560" s="237"/>
      <c r="I560" s="236"/>
    </row>
    <row r="561" spans="1:9" s="194" customFormat="1" ht="90" hidden="1" customHeight="1" x14ac:dyDescent="1.05">
      <c r="A561" s="287"/>
      <c r="B561" s="263" t="s">
        <v>1320</v>
      </c>
      <c r="C561" s="265"/>
      <c r="D561" s="273" t="s">
        <v>1319</v>
      </c>
      <c r="E561" s="272" t="s">
        <v>1170</v>
      </c>
      <c r="F561" s="244">
        <v>0</v>
      </c>
      <c r="G561" s="245">
        <v>0</v>
      </c>
      <c r="H561" s="245">
        <v>0</v>
      </c>
      <c r="I561" s="244">
        <f>F561+G561-H561</f>
        <v>0</v>
      </c>
    </row>
    <row r="562" spans="1:9" s="194" customFormat="1" ht="90" hidden="1" customHeight="1" x14ac:dyDescent="1.05">
      <c r="A562" s="287"/>
      <c r="B562" s="265"/>
      <c r="C562" s="265"/>
      <c r="D562" s="273"/>
      <c r="E562" s="272" t="s">
        <v>1169</v>
      </c>
      <c r="F562" s="244">
        <v>0</v>
      </c>
      <c r="G562" s="245">
        <v>0</v>
      </c>
      <c r="H562" s="245">
        <v>0</v>
      </c>
      <c r="I562" s="244">
        <f>F562+G562-H562</f>
        <v>0</v>
      </c>
    </row>
    <row r="563" spans="1:9" s="194" customFormat="1" ht="90" hidden="1" customHeight="1" x14ac:dyDescent="1.05">
      <c r="A563" s="287"/>
      <c r="B563" s="265"/>
      <c r="C563" s="265"/>
      <c r="D563" s="273"/>
      <c r="E563" s="272" t="s">
        <v>1168</v>
      </c>
      <c r="F563" s="244">
        <v>0</v>
      </c>
      <c r="G563" s="245">
        <v>0</v>
      </c>
      <c r="H563" s="245">
        <v>0</v>
      </c>
      <c r="I563" s="244">
        <f>F563+G563-H563</f>
        <v>0</v>
      </c>
    </row>
    <row r="564" spans="1:9" s="194" customFormat="1" ht="90" hidden="1" customHeight="1" x14ac:dyDescent="1.05">
      <c r="A564" s="287"/>
      <c r="B564" s="265"/>
      <c r="C564" s="265"/>
      <c r="D564" s="273"/>
      <c r="E564" s="272"/>
      <c r="F564" s="236"/>
      <c r="G564" s="237"/>
      <c r="H564" s="237"/>
      <c r="I564" s="236"/>
    </row>
    <row r="565" spans="1:9" s="194" customFormat="1" ht="90" hidden="1" customHeight="1" x14ac:dyDescent="1.05">
      <c r="A565" s="287"/>
      <c r="B565" s="265"/>
      <c r="C565" s="265"/>
      <c r="D565" s="273"/>
      <c r="E565" s="272"/>
      <c r="F565" s="236"/>
      <c r="G565" s="237"/>
      <c r="H565" s="237"/>
      <c r="I565" s="236"/>
    </row>
    <row r="566" spans="1:9" s="194" customFormat="1" ht="90" hidden="1" customHeight="1" x14ac:dyDescent="1.05">
      <c r="A566" s="287"/>
      <c r="B566" s="263" t="s">
        <v>1327</v>
      </c>
      <c r="C566" s="265"/>
      <c r="D566" s="273" t="s">
        <v>1326</v>
      </c>
      <c r="E566" s="272" t="s">
        <v>1170</v>
      </c>
      <c r="F566" s="244">
        <v>0</v>
      </c>
      <c r="G566" s="245">
        <v>0</v>
      </c>
      <c r="H566" s="245">
        <v>0</v>
      </c>
      <c r="I566" s="244">
        <v>0</v>
      </c>
    </row>
    <row r="567" spans="1:9" s="194" customFormat="1" ht="90" hidden="1" customHeight="1" x14ac:dyDescent="1.05">
      <c r="A567" s="287"/>
      <c r="B567" s="265"/>
      <c r="C567" s="265"/>
      <c r="D567" s="273"/>
      <c r="E567" s="272" t="s">
        <v>1169</v>
      </c>
      <c r="F567" s="236"/>
      <c r="G567" s="237"/>
      <c r="H567" s="237"/>
      <c r="I567" s="236"/>
    </row>
    <row r="568" spans="1:9" s="194" customFormat="1" ht="90" hidden="1" customHeight="1" x14ac:dyDescent="1.05">
      <c r="A568" s="287"/>
      <c r="B568" s="265"/>
      <c r="C568" s="265"/>
      <c r="D568" s="273"/>
      <c r="E568" s="272" t="s">
        <v>1168</v>
      </c>
      <c r="F568" s="236"/>
      <c r="G568" s="237"/>
      <c r="H568" s="237"/>
      <c r="I568" s="236"/>
    </row>
    <row r="569" spans="1:9" s="194" customFormat="1" ht="90" hidden="1" customHeight="1" x14ac:dyDescent="1.05">
      <c r="A569" s="287"/>
      <c r="B569" s="265"/>
      <c r="C569" s="265"/>
      <c r="D569" s="273"/>
      <c r="E569" s="272"/>
      <c r="F569" s="236"/>
      <c r="G569" s="237"/>
      <c r="H569" s="237"/>
      <c r="I569" s="236"/>
    </row>
    <row r="570" spans="1:9" s="194" customFormat="1" ht="90" hidden="1" customHeight="1" x14ac:dyDescent="1.05">
      <c r="A570" s="287"/>
      <c r="B570" s="265"/>
      <c r="C570" s="265"/>
      <c r="D570" s="273"/>
      <c r="E570" s="272"/>
      <c r="F570" s="236"/>
      <c r="G570" s="237"/>
      <c r="H570" s="237"/>
      <c r="I570" s="236"/>
    </row>
    <row r="571" spans="1:9" s="194" customFormat="1" ht="180" hidden="1" customHeight="1" x14ac:dyDescent="1.05">
      <c r="A571" s="287"/>
      <c r="B571" s="202" t="s">
        <v>1296</v>
      </c>
      <c r="C571" s="288" t="s">
        <v>665</v>
      </c>
      <c r="D571" s="266" t="s">
        <v>1444</v>
      </c>
      <c r="E571" s="265" t="s">
        <v>1170</v>
      </c>
      <c r="F571" s="234">
        <f t="shared" ref="F571:I573" si="11">+F556+F561+F566</f>
        <v>1097.17</v>
      </c>
      <c r="G571" s="235">
        <f t="shared" si="11"/>
        <v>0</v>
      </c>
      <c r="H571" s="235">
        <f t="shared" si="11"/>
        <v>0</v>
      </c>
      <c r="I571" s="234">
        <f t="shared" si="11"/>
        <v>1097.17</v>
      </c>
    </row>
    <row r="572" spans="1:9" s="194" customFormat="1" ht="90" hidden="1" customHeight="1" x14ac:dyDescent="1.05">
      <c r="A572" s="287"/>
      <c r="B572" s="202"/>
      <c r="C572" s="288"/>
      <c r="D572" s="266"/>
      <c r="E572" s="265" t="s">
        <v>1169</v>
      </c>
      <c r="F572" s="234">
        <f t="shared" si="11"/>
        <v>0</v>
      </c>
      <c r="G572" s="235">
        <f t="shared" si="11"/>
        <v>0</v>
      </c>
      <c r="H572" s="235">
        <f t="shared" si="11"/>
        <v>0</v>
      </c>
      <c r="I572" s="234">
        <f t="shared" si="11"/>
        <v>0</v>
      </c>
    </row>
    <row r="573" spans="1:9" s="194" customFormat="1" ht="90" hidden="1" customHeight="1" x14ac:dyDescent="1.05">
      <c r="A573" s="287"/>
      <c r="B573" s="265"/>
      <c r="C573" s="265"/>
      <c r="D573" s="273"/>
      <c r="E573" s="265" t="s">
        <v>1168</v>
      </c>
      <c r="F573" s="234">
        <f t="shared" si="11"/>
        <v>1097.17</v>
      </c>
      <c r="G573" s="235">
        <f t="shared" si="11"/>
        <v>0</v>
      </c>
      <c r="H573" s="235">
        <f t="shared" si="11"/>
        <v>0</v>
      </c>
      <c r="I573" s="234">
        <f t="shared" si="11"/>
        <v>1097.17</v>
      </c>
    </row>
    <row r="574" spans="1:9" s="194" customFormat="1" ht="90" hidden="1" customHeight="1" x14ac:dyDescent="1.05">
      <c r="A574" s="287"/>
      <c r="B574" s="265"/>
      <c r="C574" s="265"/>
      <c r="D574" s="266"/>
      <c r="E574" s="265"/>
      <c r="F574" s="236"/>
      <c r="G574" s="237"/>
      <c r="H574" s="237"/>
      <c r="I574" s="236"/>
    </row>
    <row r="575" spans="1:9" s="194" customFormat="1" ht="78" hidden="1" customHeight="1" x14ac:dyDescent="1.05">
      <c r="A575" s="287"/>
      <c r="B575" s="265"/>
      <c r="C575" s="265"/>
      <c r="D575" s="266"/>
      <c r="E575" s="265"/>
      <c r="F575" s="218"/>
      <c r="G575" s="219"/>
      <c r="H575" s="219"/>
      <c r="I575" s="218"/>
    </row>
    <row r="576" spans="1:9" s="194" customFormat="1" ht="135" hidden="1" customHeight="1" x14ac:dyDescent="1.05">
      <c r="A576" s="290" t="s">
        <v>1443</v>
      </c>
      <c r="B576" s="289" t="s">
        <v>693</v>
      </c>
      <c r="C576" s="288" t="s">
        <v>670</v>
      </c>
      <c r="D576" s="638" t="s">
        <v>1442</v>
      </c>
      <c r="E576" s="638"/>
      <c r="F576" s="236"/>
      <c r="G576" s="237"/>
      <c r="H576" s="237"/>
      <c r="I576" s="236"/>
    </row>
    <row r="577" spans="1:9" s="194" customFormat="1" ht="90" hidden="1" customHeight="1" x14ac:dyDescent="1.05">
      <c r="A577" s="287"/>
      <c r="B577" s="263" t="s">
        <v>1307</v>
      </c>
      <c r="C577" s="265"/>
      <c r="D577" s="273" t="s">
        <v>1306</v>
      </c>
      <c r="E577" s="272" t="s">
        <v>1170</v>
      </c>
      <c r="F577" s="244">
        <v>0</v>
      </c>
      <c r="G577" s="245">
        <v>0</v>
      </c>
      <c r="H577" s="245">
        <v>0</v>
      </c>
      <c r="I577" s="244">
        <v>0</v>
      </c>
    </row>
    <row r="578" spans="1:9" s="194" customFormat="1" ht="90" hidden="1" customHeight="1" x14ac:dyDescent="1.05">
      <c r="A578" s="287"/>
      <c r="B578" s="265"/>
      <c r="C578" s="265"/>
      <c r="D578" s="273"/>
      <c r="E578" s="272" t="s">
        <v>1169</v>
      </c>
      <c r="F578" s="236"/>
      <c r="G578" s="237"/>
      <c r="H578" s="237"/>
      <c r="I578" s="236"/>
    </row>
    <row r="579" spans="1:9" s="194" customFormat="1" ht="90" hidden="1" customHeight="1" x14ac:dyDescent="1.05">
      <c r="A579" s="287"/>
      <c r="B579" s="265"/>
      <c r="C579" s="265"/>
      <c r="D579" s="273"/>
      <c r="E579" s="272" t="s">
        <v>1168</v>
      </c>
      <c r="F579" s="236"/>
      <c r="G579" s="237"/>
      <c r="H579" s="237"/>
      <c r="I579" s="236"/>
    </row>
    <row r="580" spans="1:9" s="194" customFormat="1" ht="90" hidden="1" customHeight="1" x14ac:dyDescent="1.05">
      <c r="A580" s="287"/>
      <c r="B580" s="265"/>
      <c r="C580" s="265"/>
      <c r="D580" s="273"/>
      <c r="E580" s="272"/>
      <c r="F580" s="236"/>
      <c r="G580" s="237"/>
      <c r="H580" s="237"/>
      <c r="I580" s="236"/>
    </row>
    <row r="581" spans="1:9" s="194" customFormat="1" ht="90" hidden="1" customHeight="1" x14ac:dyDescent="1.05">
      <c r="A581" s="287"/>
      <c r="B581" s="265"/>
      <c r="C581" s="265"/>
      <c r="D581" s="273"/>
      <c r="E581" s="272"/>
      <c r="F581" s="236"/>
      <c r="G581" s="237"/>
      <c r="H581" s="237"/>
      <c r="I581" s="236"/>
    </row>
    <row r="582" spans="1:9" s="194" customFormat="1" ht="90" hidden="1" customHeight="1" x14ac:dyDescent="1.05">
      <c r="A582" s="287"/>
      <c r="B582" s="263" t="s">
        <v>1320</v>
      </c>
      <c r="C582" s="265"/>
      <c r="D582" s="273" t="s">
        <v>1319</v>
      </c>
      <c r="E582" s="272" t="s">
        <v>1170</v>
      </c>
      <c r="F582" s="244">
        <v>0</v>
      </c>
      <c r="G582" s="245">
        <v>0</v>
      </c>
      <c r="H582" s="245">
        <v>0</v>
      </c>
      <c r="I582" s="244">
        <v>0</v>
      </c>
    </row>
    <row r="583" spans="1:9" s="194" customFormat="1" ht="90" hidden="1" customHeight="1" x14ac:dyDescent="1.05">
      <c r="A583" s="287"/>
      <c r="B583" s="265"/>
      <c r="C583" s="265"/>
      <c r="D583" s="273"/>
      <c r="E583" s="272" t="s">
        <v>1169</v>
      </c>
      <c r="F583" s="236"/>
      <c r="G583" s="237"/>
      <c r="H583" s="237"/>
      <c r="I583" s="236"/>
    </row>
    <row r="584" spans="1:9" s="194" customFormat="1" ht="90" hidden="1" customHeight="1" x14ac:dyDescent="1.05">
      <c r="A584" s="287"/>
      <c r="B584" s="265"/>
      <c r="C584" s="265"/>
      <c r="D584" s="273"/>
      <c r="E584" s="272" t="s">
        <v>1168</v>
      </c>
      <c r="F584" s="236"/>
      <c r="G584" s="237"/>
      <c r="H584" s="237"/>
      <c r="I584" s="236"/>
    </row>
    <row r="585" spans="1:9" s="194" customFormat="1" ht="90" hidden="1" customHeight="1" x14ac:dyDescent="1.05">
      <c r="A585" s="287"/>
      <c r="B585" s="265"/>
      <c r="C585" s="265"/>
      <c r="D585" s="273"/>
      <c r="E585" s="272"/>
      <c r="F585" s="236"/>
      <c r="G585" s="237"/>
      <c r="H585" s="237"/>
      <c r="I585" s="236"/>
    </row>
    <row r="586" spans="1:9" s="194" customFormat="1" ht="90" hidden="1" customHeight="1" x14ac:dyDescent="1.05">
      <c r="A586" s="287"/>
      <c r="B586" s="265"/>
      <c r="C586" s="265"/>
      <c r="D586" s="273"/>
      <c r="E586" s="272"/>
      <c r="F586" s="236"/>
      <c r="G586" s="237"/>
      <c r="H586" s="237"/>
      <c r="I586" s="236"/>
    </row>
    <row r="587" spans="1:9" s="194" customFormat="1" ht="90" hidden="1" customHeight="1" x14ac:dyDescent="1.05">
      <c r="A587" s="287"/>
      <c r="B587" s="263" t="s">
        <v>1327</v>
      </c>
      <c r="C587" s="265"/>
      <c r="D587" s="273" t="s">
        <v>1326</v>
      </c>
      <c r="E587" s="272" t="s">
        <v>1170</v>
      </c>
      <c r="F587" s="244">
        <v>0</v>
      </c>
      <c r="G587" s="245">
        <v>0</v>
      </c>
      <c r="H587" s="245">
        <v>0</v>
      </c>
      <c r="I587" s="244">
        <v>0</v>
      </c>
    </row>
    <row r="588" spans="1:9" s="194" customFormat="1" ht="90" hidden="1" customHeight="1" x14ac:dyDescent="1.05">
      <c r="A588" s="287"/>
      <c r="B588" s="265"/>
      <c r="C588" s="265"/>
      <c r="D588" s="273"/>
      <c r="E588" s="272" t="s">
        <v>1169</v>
      </c>
      <c r="F588" s="236"/>
      <c r="G588" s="237"/>
      <c r="H588" s="237"/>
      <c r="I588" s="236"/>
    </row>
    <row r="589" spans="1:9" s="194" customFormat="1" ht="90" hidden="1" customHeight="1" x14ac:dyDescent="1.05">
      <c r="A589" s="287"/>
      <c r="B589" s="265"/>
      <c r="C589" s="265"/>
      <c r="D589" s="273"/>
      <c r="E589" s="272" t="s">
        <v>1168</v>
      </c>
      <c r="F589" s="236"/>
      <c r="G589" s="237"/>
      <c r="H589" s="237"/>
      <c r="I589" s="236"/>
    </row>
    <row r="590" spans="1:9" s="194" customFormat="1" ht="90" hidden="1" customHeight="1" x14ac:dyDescent="1.05">
      <c r="A590" s="287"/>
      <c r="B590" s="265"/>
      <c r="C590" s="265"/>
      <c r="D590" s="273"/>
      <c r="E590" s="272"/>
      <c r="F590" s="236"/>
      <c r="G590" s="237"/>
      <c r="H590" s="237"/>
      <c r="I590" s="236"/>
    </row>
    <row r="591" spans="1:9" s="194" customFormat="1" ht="27" hidden="1" customHeight="1" x14ac:dyDescent="1.05">
      <c r="A591" s="287"/>
      <c r="B591" s="265"/>
      <c r="C591" s="265"/>
      <c r="D591" s="273"/>
      <c r="E591" s="272"/>
      <c r="F591" s="236"/>
      <c r="G591" s="237"/>
      <c r="H591" s="237"/>
      <c r="I591" s="236"/>
    </row>
    <row r="592" spans="1:9" s="194" customFormat="1" ht="183" hidden="1" customHeight="1" x14ac:dyDescent="1.05">
      <c r="A592" s="287"/>
      <c r="B592" s="202" t="s">
        <v>1296</v>
      </c>
      <c r="C592" s="288" t="s">
        <v>670</v>
      </c>
      <c r="D592" s="266" t="s">
        <v>1441</v>
      </c>
      <c r="E592" s="265" t="s">
        <v>1170</v>
      </c>
      <c r="F592" s="234">
        <f>+F577+F582+F587</f>
        <v>0</v>
      </c>
      <c r="G592" s="235">
        <f>+G577+G582+G587</f>
        <v>0</v>
      </c>
      <c r="H592" s="235">
        <f>+H577+H582+H587</f>
        <v>0</v>
      </c>
      <c r="I592" s="234">
        <f>+I577+I582+I587</f>
        <v>0</v>
      </c>
    </row>
    <row r="593" spans="1:9" s="194" customFormat="1" ht="90" hidden="1" customHeight="1" x14ac:dyDescent="1.05">
      <c r="A593" s="287"/>
      <c r="B593" s="202"/>
      <c r="C593" s="288"/>
      <c r="D593" s="266"/>
      <c r="E593" s="265" t="s">
        <v>1169</v>
      </c>
      <c r="F593" s="236"/>
      <c r="G593" s="237"/>
      <c r="H593" s="237"/>
      <c r="I593" s="236"/>
    </row>
    <row r="594" spans="1:9" s="194" customFormat="1" ht="90" hidden="1" customHeight="1" x14ac:dyDescent="1.05">
      <c r="A594" s="287"/>
      <c r="B594" s="265"/>
      <c r="C594" s="265"/>
      <c r="D594" s="273"/>
      <c r="E594" s="265" t="s">
        <v>1168</v>
      </c>
      <c r="F594" s="236"/>
      <c r="G594" s="237"/>
      <c r="H594" s="237"/>
      <c r="I594" s="236"/>
    </row>
    <row r="595" spans="1:9" s="194" customFormat="1" ht="90" hidden="1" customHeight="1" x14ac:dyDescent="1.05">
      <c r="A595" s="287"/>
      <c r="B595" s="265"/>
      <c r="C595" s="265"/>
      <c r="D595" s="266"/>
      <c r="E595" s="265"/>
      <c r="F595" s="236"/>
      <c r="G595" s="237"/>
      <c r="H595" s="237"/>
      <c r="I595" s="236"/>
    </row>
    <row r="596" spans="1:9" s="194" customFormat="1" ht="42" hidden="1" customHeight="1" x14ac:dyDescent="1.05">
      <c r="A596" s="287"/>
      <c r="B596" s="265"/>
      <c r="C596" s="265"/>
      <c r="D596" s="266"/>
      <c r="E596" s="265"/>
      <c r="F596" s="284"/>
      <c r="G596" s="285"/>
      <c r="H596" s="285"/>
      <c r="I596" s="284"/>
    </row>
    <row r="597" spans="1:9" s="194" customFormat="1" ht="90" hidden="1" customHeight="1" x14ac:dyDescent="1.05">
      <c r="A597" s="633"/>
      <c r="B597" s="634"/>
      <c r="C597" s="300"/>
      <c r="D597" s="271"/>
      <c r="E597" s="270"/>
      <c r="F597" s="305"/>
      <c r="G597" s="306"/>
      <c r="H597" s="306"/>
      <c r="I597" s="305"/>
    </row>
    <row r="598" spans="1:9" s="202" customFormat="1" ht="90" hidden="1" customHeight="1" x14ac:dyDescent="1.05">
      <c r="A598" s="636" t="s">
        <v>1440</v>
      </c>
      <c r="B598" s="637"/>
      <c r="C598" s="637"/>
      <c r="D598" s="269" t="s">
        <v>1439</v>
      </c>
      <c r="E598" s="265" t="s">
        <v>1170</v>
      </c>
      <c r="F598" s="218">
        <f t="shared" ref="F598:I600" si="12">+F592+F571</f>
        <v>1097.17</v>
      </c>
      <c r="G598" s="219">
        <f t="shared" si="12"/>
        <v>0</v>
      </c>
      <c r="H598" s="219">
        <f t="shared" si="12"/>
        <v>0</v>
      </c>
      <c r="I598" s="218">
        <f t="shared" si="12"/>
        <v>1097.17</v>
      </c>
    </row>
    <row r="599" spans="1:9" s="202" customFormat="1" ht="90" hidden="1" customHeight="1" x14ac:dyDescent="1.05">
      <c r="A599" s="298"/>
      <c r="B599" s="297"/>
      <c r="C599" s="297"/>
      <c r="D599" s="269"/>
      <c r="E599" s="265" t="s">
        <v>1169</v>
      </c>
      <c r="F599" s="218">
        <f t="shared" si="12"/>
        <v>0</v>
      </c>
      <c r="G599" s="219">
        <f t="shared" si="12"/>
        <v>0</v>
      </c>
      <c r="H599" s="219">
        <f t="shared" si="12"/>
        <v>0</v>
      </c>
      <c r="I599" s="218">
        <f t="shared" si="12"/>
        <v>0</v>
      </c>
    </row>
    <row r="600" spans="1:9" s="202" customFormat="1" ht="90" hidden="1" customHeight="1" x14ac:dyDescent="1.05">
      <c r="A600" s="296"/>
      <c r="B600" s="288"/>
      <c r="C600" s="265"/>
      <c r="D600" s="266"/>
      <c r="E600" s="265" t="s">
        <v>1168</v>
      </c>
      <c r="F600" s="218">
        <f t="shared" si="12"/>
        <v>1097.17</v>
      </c>
      <c r="G600" s="219">
        <f t="shared" si="12"/>
        <v>0</v>
      </c>
      <c r="H600" s="219">
        <f t="shared" si="12"/>
        <v>0</v>
      </c>
      <c r="I600" s="218">
        <f t="shared" si="12"/>
        <v>1097.17</v>
      </c>
    </row>
    <row r="601" spans="1:9" s="202" customFormat="1" ht="84" hidden="1" customHeight="1" x14ac:dyDescent="1.05">
      <c r="A601" s="296"/>
      <c r="B601" s="288"/>
      <c r="C601" s="265"/>
      <c r="D601" s="266"/>
      <c r="E601" s="265"/>
      <c r="F601" s="223"/>
      <c r="G601" s="224"/>
      <c r="H601" s="224"/>
      <c r="I601" s="223"/>
    </row>
    <row r="602" spans="1:9" s="202" customFormat="1" ht="90" hidden="1" customHeight="1" x14ac:dyDescent="1.05">
      <c r="A602" s="295"/>
      <c r="B602" s="267"/>
      <c r="C602" s="267"/>
      <c r="D602" s="268"/>
      <c r="E602" s="267"/>
      <c r="F602" s="279"/>
      <c r="G602" s="280"/>
      <c r="H602" s="280"/>
      <c r="I602" s="279"/>
    </row>
    <row r="603" spans="1:9" s="202" customFormat="1" ht="90" hidden="1" customHeight="1" x14ac:dyDescent="1.05">
      <c r="A603" s="287"/>
      <c r="B603" s="265"/>
      <c r="C603" s="265"/>
      <c r="D603" s="266"/>
      <c r="E603" s="304"/>
      <c r="F603" s="254"/>
      <c r="G603" s="255"/>
      <c r="H603" s="255"/>
      <c r="I603" s="254"/>
    </row>
    <row r="604" spans="1:9" s="194" customFormat="1" ht="90" hidden="1" customHeight="1" thickBot="1" x14ac:dyDescent="1.1000000000000001">
      <c r="A604" s="641" t="s">
        <v>1300</v>
      </c>
      <c r="B604" s="642"/>
      <c r="C604" s="303" t="s">
        <v>673</v>
      </c>
      <c r="D604" s="302" t="s">
        <v>1430</v>
      </c>
      <c r="E604" s="292"/>
      <c r="F604" s="213"/>
      <c r="G604" s="214"/>
      <c r="H604" s="214"/>
      <c r="I604" s="213"/>
    </row>
    <row r="605" spans="1:9" s="194" customFormat="1" ht="90" hidden="1" customHeight="1" thickTop="1" x14ac:dyDescent="1.05">
      <c r="A605" s="287"/>
      <c r="B605" s="265"/>
      <c r="C605" s="265"/>
      <c r="D605" s="266"/>
      <c r="E605" s="265"/>
      <c r="F605" s="218"/>
      <c r="G605" s="219"/>
      <c r="H605" s="219"/>
      <c r="I605" s="218"/>
    </row>
    <row r="606" spans="1:9" s="194" customFormat="1" ht="90" hidden="1" customHeight="1" x14ac:dyDescent="1.05">
      <c r="A606" s="290" t="s">
        <v>1438</v>
      </c>
      <c r="B606" s="289" t="s">
        <v>693</v>
      </c>
      <c r="C606" s="288" t="s">
        <v>665</v>
      </c>
      <c r="D606" s="266" t="s">
        <v>1437</v>
      </c>
      <c r="E606" s="265"/>
      <c r="F606" s="247"/>
      <c r="G606" s="248"/>
      <c r="H606" s="248"/>
      <c r="I606" s="247"/>
    </row>
    <row r="607" spans="1:9" s="194" customFormat="1" ht="90" hidden="1" customHeight="1" x14ac:dyDescent="1.05">
      <c r="A607" s="287"/>
      <c r="B607" s="263" t="s">
        <v>1307</v>
      </c>
      <c r="C607" s="265"/>
      <c r="D607" s="273" t="s">
        <v>1306</v>
      </c>
      <c r="E607" s="272" t="s">
        <v>1170</v>
      </c>
      <c r="F607" s="244">
        <v>0</v>
      </c>
      <c r="G607" s="245">
        <v>0</v>
      </c>
      <c r="H607" s="245">
        <v>0</v>
      </c>
      <c r="I607" s="244">
        <v>0</v>
      </c>
    </row>
    <row r="608" spans="1:9" s="194" customFormat="1" ht="90" hidden="1" customHeight="1" x14ac:dyDescent="1.05">
      <c r="A608" s="287"/>
      <c r="B608" s="265"/>
      <c r="C608" s="265"/>
      <c r="D608" s="273"/>
      <c r="E608" s="272" t="s">
        <v>1169</v>
      </c>
      <c r="F608" s="236"/>
      <c r="G608" s="237"/>
      <c r="H608" s="237"/>
      <c r="I608" s="236"/>
    </row>
    <row r="609" spans="1:9" s="194" customFormat="1" ht="90" hidden="1" customHeight="1" x14ac:dyDescent="1.05">
      <c r="A609" s="287"/>
      <c r="B609" s="265"/>
      <c r="C609" s="265"/>
      <c r="D609" s="273"/>
      <c r="E609" s="272" t="s">
        <v>1168</v>
      </c>
      <c r="F609" s="236"/>
      <c r="G609" s="237"/>
      <c r="H609" s="237"/>
      <c r="I609" s="236"/>
    </row>
    <row r="610" spans="1:9" s="194" customFormat="1" ht="90" hidden="1" customHeight="1" x14ac:dyDescent="1.05">
      <c r="A610" s="287"/>
      <c r="B610" s="265"/>
      <c r="C610" s="265"/>
      <c r="D610" s="273"/>
      <c r="E610" s="272"/>
      <c r="F610" s="236"/>
      <c r="G610" s="237"/>
      <c r="H610" s="237"/>
      <c r="I610" s="236"/>
    </row>
    <row r="611" spans="1:9" s="194" customFormat="1" ht="90" hidden="1" customHeight="1" x14ac:dyDescent="1.05">
      <c r="A611" s="287"/>
      <c r="B611" s="265"/>
      <c r="C611" s="265"/>
      <c r="D611" s="273"/>
      <c r="E611" s="272"/>
      <c r="F611" s="236"/>
      <c r="G611" s="237"/>
      <c r="H611" s="237"/>
      <c r="I611" s="236"/>
    </row>
    <row r="612" spans="1:9" s="194" customFormat="1" ht="90" hidden="1" customHeight="1" x14ac:dyDescent="1.05">
      <c r="A612" s="287"/>
      <c r="B612" s="263" t="s">
        <v>1320</v>
      </c>
      <c r="C612" s="265"/>
      <c r="D612" s="273" t="s">
        <v>1319</v>
      </c>
      <c r="E612" s="272" t="s">
        <v>1170</v>
      </c>
      <c r="F612" s="244">
        <v>0</v>
      </c>
      <c r="G612" s="245">
        <v>0</v>
      </c>
      <c r="H612" s="245">
        <v>0</v>
      </c>
      <c r="I612" s="244">
        <v>0</v>
      </c>
    </row>
    <row r="613" spans="1:9" s="194" customFormat="1" ht="90" hidden="1" customHeight="1" x14ac:dyDescent="1.05">
      <c r="A613" s="287"/>
      <c r="B613" s="265"/>
      <c r="C613" s="265"/>
      <c r="D613" s="273"/>
      <c r="E613" s="272" t="s">
        <v>1169</v>
      </c>
      <c r="F613" s="236"/>
      <c r="G613" s="237"/>
      <c r="H613" s="237"/>
      <c r="I613" s="236"/>
    </row>
    <row r="614" spans="1:9" s="194" customFormat="1" ht="90" hidden="1" customHeight="1" x14ac:dyDescent="1.05">
      <c r="A614" s="287"/>
      <c r="B614" s="265"/>
      <c r="C614" s="265"/>
      <c r="D614" s="273"/>
      <c r="E614" s="272" t="s">
        <v>1168</v>
      </c>
      <c r="F614" s="236"/>
      <c r="G614" s="237"/>
      <c r="H614" s="237"/>
      <c r="I614" s="236"/>
    </row>
    <row r="615" spans="1:9" s="194" customFormat="1" ht="90" hidden="1" customHeight="1" x14ac:dyDescent="1.05">
      <c r="A615" s="287"/>
      <c r="B615" s="265"/>
      <c r="C615" s="265"/>
      <c r="D615" s="273"/>
      <c r="E615" s="272"/>
      <c r="F615" s="236"/>
      <c r="G615" s="237"/>
      <c r="H615" s="237"/>
      <c r="I615" s="236"/>
    </row>
    <row r="616" spans="1:9" s="194" customFormat="1" ht="90" hidden="1" customHeight="1" x14ac:dyDescent="1.05">
      <c r="A616" s="287"/>
      <c r="B616" s="265"/>
      <c r="C616" s="265"/>
      <c r="D616" s="273"/>
      <c r="E616" s="272"/>
      <c r="F616" s="236"/>
      <c r="G616" s="237"/>
      <c r="H616" s="237"/>
      <c r="I616" s="236"/>
    </row>
    <row r="617" spans="1:9" s="194" customFormat="1" ht="90" hidden="1" customHeight="1" x14ac:dyDescent="1.05">
      <c r="A617" s="287"/>
      <c r="B617" s="263" t="s">
        <v>1327</v>
      </c>
      <c r="C617" s="265"/>
      <c r="D617" s="273" t="s">
        <v>1326</v>
      </c>
      <c r="E617" s="272" t="s">
        <v>1170</v>
      </c>
      <c r="F617" s="244">
        <v>0</v>
      </c>
      <c r="G617" s="245">
        <v>0</v>
      </c>
      <c r="H617" s="245">
        <v>0</v>
      </c>
      <c r="I617" s="244">
        <v>0</v>
      </c>
    </row>
    <row r="618" spans="1:9" s="194" customFormat="1" ht="90" hidden="1" customHeight="1" x14ac:dyDescent="1.05">
      <c r="A618" s="287"/>
      <c r="B618" s="265"/>
      <c r="C618" s="265"/>
      <c r="D618" s="273"/>
      <c r="E618" s="272" t="s">
        <v>1169</v>
      </c>
      <c r="F618" s="236"/>
      <c r="G618" s="237"/>
      <c r="H618" s="237"/>
      <c r="I618" s="236"/>
    </row>
    <row r="619" spans="1:9" s="194" customFormat="1" ht="90" hidden="1" customHeight="1" x14ac:dyDescent="1.05">
      <c r="A619" s="287"/>
      <c r="B619" s="265"/>
      <c r="C619" s="265"/>
      <c r="D619" s="273"/>
      <c r="E619" s="272" t="s">
        <v>1168</v>
      </c>
      <c r="F619" s="236"/>
      <c r="G619" s="237"/>
      <c r="H619" s="237"/>
      <c r="I619" s="236"/>
    </row>
    <row r="620" spans="1:9" s="194" customFormat="1" ht="90" hidden="1" customHeight="1" x14ac:dyDescent="1.05">
      <c r="A620" s="287"/>
      <c r="B620" s="265"/>
      <c r="C620" s="265"/>
      <c r="D620" s="273"/>
      <c r="E620" s="272"/>
      <c r="F620" s="236"/>
      <c r="G620" s="237"/>
      <c r="H620" s="237"/>
      <c r="I620" s="236"/>
    </row>
    <row r="621" spans="1:9" s="194" customFormat="1" ht="90" hidden="1" customHeight="1" x14ac:dyDescent="1.05">
      <c r="A621" s="287"/>
      <c r="B621" s="265"/>
      <c r="C621" s="265"/>
      <c r="D621" s="273"/>
      <c r="E621" s="272"/>
      <c r="F621" s="236"/>
      <c r="G621" s="237"/>
      <c r="H621" s="237"/>
      <c r="I621" s="236"/>
    </row>
    <row r="622" spans="1:9" s="194" customFormat="1" ht="90" hidden="1" customHeight="1" x14ac:dyDescent="1.05">
      <c r="A622" s="287"/>
      <c r="B622" s="202" t="s">
        <v>1296</v>
      </c>
      <c r="C622" s="288" t="s">
        <v>665</v>
      </c>
      <c r="D622" s="266" t="s">
        <v>1436</v>
      </c>
      <c r="E622" s="265" t="s">
        <v>1170</v>
      </c>
      <c r="F622" s="234">
        <f>+F607+F612+F617</f>
        <v>0</v>
      </c>
      <c r="G622" s="235">
        <f>+G607+G612+G617</f>
        <v>0</v>
      </c>
      <c r="H622" s="235">
        <f>+H607+H612+H617</f>
        <v>0</v>
      </c>
      <c r="I622" s="234">
        <f>+I607+I612+I617</f>
        <v>0</v>
      </c>
    </row>
    <row r="623" spans="1:9" s="194" customFormat="1" ht="90" hidden="1" customHeight="1" x14ac:dyDescent="1.05">
      <c r="A623" s="287"/>
      <c r="B623" s="265"/>
      <c r="C623" s="265"/>
      <c r="D623" s="273"/>
      <c r="E623" s="265" t="s">
        <v>1169</v>
      </c>
      <c r="F623" s="236"/>
      <c r="G623" s="237"/>
      <c r="H623" s="237"/>
      <c r="I623" s="236"/>
    </row>
    <row r="624" spans="1:9" s="194" customFormat="1" ht="90" hidden="1" customHeight="1" x14ac:dyDescent="1.05">
      <c r="A624" s="287"/>
      <c r="B624" s="265"/>
      <c r="C624" s="265"/>
      <c r="D624" s="273"/>
      <c r="E624" s="265" t="s">
        <v>1168</v>
      </c>
      <c r="F624" s="236"/>
      <c r="G624" s="237"/>
      <c r="H624" s="237"/>
      <c r="I624" s="236"/>
    </row>
    <row r="625" spans="1:9" s="194" customFormat="1" ht="90" hidden="1" customHeight="1" x14ac:dyDescent="1.05">
      <c r="A625" s="287"/>
      <c r="B625" s="265"/>
      <c r="C625" s="265"/>
      <c r="D625" s="273"/>
      <c r="E625" s="272"/>
      <c r="F625" s="236"/>
      <c r="G625" s="237"/>
      <c r="H625" s="237"/>
      <c r="I625" s="236"/>
    </row>
    <row r="626" spans="1:9" s="194" customFormat="1" ht="90" hidden="1" customHeight="1" x14ac:dyDescent="1.05">
      <c r="A626" s="287"/>
      <c r="B626" s="265"/>
      <c r="C626" s="265"/>
      <c r="D626" s="273"/>
      <c r="E626" s="272"/>
      <c r="F626" s="236"/>
      <c r="G626" s="237"/>
      <c r="H626" s="237"/>
      <c r="I626" s="236"/>
    </row>
    <row r="627" spans="1:9" s="194" customFormat="1" ht="90" hidden="1" customHeight="1" x14ac:dyDescent="1.05">
      <c r="A627" s="291" t="s">
        <v>1435</v>
      </c>
      <c r="B627" s="289" t="s">
        <v>693</v>
      </c>
      <c r="C627" s="288" t="s">
        <v>670</v>
      </c>
      <c r="D627" s="266" t="s">
        <v>1434</v>
      </c>
      <c r="E627" s="265"/>
      <c r="F627" s="236"/>
      <c r="G627" s="237"/>
      <c r="H627" s="237"/>
      <c r="I627" s="236"/>
    </row>
    <row r="628" spans="1:9" s="194" customFormat="1" ht="90" hidden="1" customHeight="1" x14ac:dyDescent="1.05">
      <c r="A628" s="287"/>
      <c r="B628" s="263" t="s">
        <v>1307</v>
      </c>
      <c r="C628" s="265"/>
      <c r="D628" s="273" t="s">
        <v>1306</v>
      </c>
      <c r="E628" s="272" t="s">
        <v>1170</v>
      </c>
      <c r="F628" s="244">
        <v>0</v>
      </c>
      <c r="G628" s="245">
        <v>0</v>
      </c>
      <c r="H628" s="245">
        <v>0</v>
      </c>
      <c r="I628" s="244">
        <v>0</v>
      </c>
    </row>
    <row r="629" spans="1:9" s="194" customFormat="1" ht="90" hidden="1" customHeight="1" x14ac:dyDescent="1.05">
      <c r="A629" s="301"/>
      <c r="D629" s="263"/>
      <c r="E629" s="272" t="s">
        <v>1169</v>
      </c>
      <c r="F629" s="236"/>
      <c r="G629" s="237"/>
      <c r="H629" s="237"/>
      <c r="I629" s="236"/>
    </row>
    <row r="630" spans="1:9" s="194" customFormat="1" ht="90" hidden="1" customHeight="1" x14ac:dyDescent="1.05">
      <c r="A630" s="287"/>
      <c r="B630" s="265"/>
      <c r="C630" s="265"/>
      <c r="D630" s="273"/>
      <c r="E630" s="272" t="s">
        <v>1168</v>
      </c>
      <c r="F630" s="236"/>
      <c r="G630" s="237"/>
      <c r="H630" s="237"/>
      <c r="I630" s="236"/>
    </row>
    <row r="631" spans="1:9" s="194" customFormat="1" ht="90" hidden="1" customHeight="1" x14ac:dyDescent="1.05">
      <c r="A631" s="287"/>
      <c r="B631" s="265"/>
      <c r="C631" s="265"/>
      <c r="D631" s="273"/>
      <c r="E631" s="272"/>
      <c r="F631" s="236"/>
      <c r="G631" s="237"/>
      <c r="H631" s="237"/>
      <c r="I631" s="236"/>
    </row>
    <row r="632" spans="1:9" s="194" customFormat="1" ht="90" hidden="1" customHeight="1" x14ac:dyDescent="1.05">
      <c r="A632" s="301"/>
      <c r="B632" s="265"/>
      <c r="C632" s="265"/>
      <c r="D632" s="273"/>
      <c r="E632" s="272"/>
      <c r="F632" s="236"/>
      <c r="G632" s="237"/>
      <c r="H632" s="237"/>
      <c r="I632" s="236"/>
    </row>
    <row r="633" spans="1:9" s="194" customFormat="1" ht="90" hidden="1" customHeight="1" x14ac:dyDescent="1.05">
      <c r="A633" s="287"/>
      <c r="B633" s="263" t="s">
        <v>1320</v>
      </c>
      <c r="C633" s="265"/>
      <c r="D633" s="273" t="s">
        <v>1319</v>
      </c>
      <c r="E633" s="272" t="s">
        <v>1170</v>
      </c>
      <c r="F633" s="244">
        <v>0</v>
      </c>
      <c r="G633" s="245">
        <v>0</v>
      </c>
      <c r="H633" s="245">
        <v>0</v>
      </c>
      <c r="I633" s="244">
        <v>0</v>
      </c>
    </row>
    <row r="634" spans="1:9" s="194" customFormat="1" ht="90" hidden="1" customHeight="1" x14ac:dyDescent="1.05">
      <c r="A634" s="287"/>
      <c r="D634" s="263"/>
      <c r="E634" s="272" t="s">
        <v>1169</v>
      </c>
      <c r="F634" s="236"/>
      <c r="G634" s="237"/>
      <c r="H634" s="237"/>
      <c r="I634" s="236"/>
    </row>
    <row r="635" spans="1:9" s="194" customFormat="1" ht="90" hidden="1" customHeight="1" x14ac:dyDescent="1.05">
      <c r="A635" s="287"/>
      <c r="B635" s="265"/>
      <c r="C635" s="265"/>
      <c r="D635" s="273"/>
      <c r="E635" s="272" t="s">
        <v>1168</v>
      </c>
      <c r="F635" s="236"/>
      <c r="G635" s="237"/>
      <c r="H635" s="237"/>
      <c r="I635" s="236"/>
    </row>
    <row r="636" spans="1:9" s="194" customFormat="1" ht="90" hidden="1" customHeight="1" x14ac:dyDescent="1.05">
      <c r="A636" s="287"/>
      <c r="B636" s="265"/>
      <c r="C636" s="265"/>
      <c r="D636" s="273"/>
      <c r="E636" s="272"/>
      <c r="F636" s="236"/>
      <c r="G636" s="237"/>
      <c r="H636" s="237"/>
      <c r="I636" s="236"/>
    </row>
    <row r="637" spans="1:9" s="194" customFormat="1" ht="90" hidden="1" customHeight="1" x14ac:dyDescent="1.05">
      <c r="A637" s="295"/>
      <c r="B637" s="267"/>
      <c r="C637" s="267"/>
      <c r="D637" s="275"/>
      <c r="E637" s="274"/>
      <c r="F637" s="261"/>
      <c r="G637" s="262"/>
      <c r="H637" s="262"/>
      <c r="I637" s="261"/>
    </row>
    <row r="638" spans="1:9" s="194" customFormat="1" ht="90" hidden="1" customHeight="1" x14ac:dyDescent="1.05">
      <c r="A638" s="287"/>
      <c r="B638" s="263" t="s">
        <v>1327</v>
      </c>
      <c r="C638" s="265"/>
      <c r="D638" s="273" t="s">
        <v>1326</v>
      </c>
      <c r="E638" s="272" t="s">
        <v>1170</v>
      </c>
      <c r="F638" s="244">
        <v>0</v>
      </c>
      <c r="G638" s="245">
        <v>0</v>
      </c>
      <c r="H638" s="245">
        <v>0</v>
      </c>
      <c r="I638" s="244">
        <v>0</v>
      </c>
    </row>
    <row r="639" spans="1:9" s="194" customFormat="1" ht="90" hidden="1" customHeight="1" x14ac:dyDescent="1.05">
      <c r="A639" s="287"/>
      <c r="B639" s="265"/>
      <c r="C639" s="265"/>
      <c r="D639" s="273"/>
      <c r="E639" s="272" t="s">
        <v>1169</v>
      </c>
      <c r="F639" s="236"/>
      <c r="G639" s="237"/>
      <c r="H639" s="237"/>
      <c r="I639" s="236"/>
    </row>
    <row r="640" spans="1:9" s="194" customFormat="1" ht="90" hidden="1" customHeight="1" x14ac:dyDescent="1.05">
      <c r="A640" s="287"/>
      <c r="B640" s="265"/>
      <c r="C640" s="265"/>
      <c r="D640" s="273"/>
      <c r="E640" s="272" t="s">
        <v>1168</v>
      </c>
      <c r="F640" s="236"/>
      <c r="G640" s="237"/>
      <c r="H640" s="237"/>
      <c r="I640" s="236"/>
    </row>
    <row r="641" spans="1:9" s="194" customFormat="1" ht="90" hidden="1" customHeight="1" x14ac:dyDescent="1.05">
      <c r="A641" s="295"/>
      <c r="B641" s="267"/>
      <c r="C641" s="267"/>
      <c r="D641" s="275"/>
      <c r="E641" s="274"/>
      <c r="F641" s="284"/>
      <c r="G641" s="285"/>
      <c r="H641" s="285"/>
      <c r="I641" s="284"/>
    </row>
    <row r="642" spans="1:9" s="194" customFormat="1" ht="90" hidden="1" customHeight="1" x14ac:dyDescent="1.05">
      <c r="A642" s="287"/>
      <c r="B642" s="265"/>
      <c r="C642" s="265"/>
      <c r="D642" s="273"/>
      <c r="E642" s="272"/>
      <c r="F642" s="236"/>
      <c r="G642" s="237"/>
      <c r="H642" s="237"/>
      <c r="I642" s="236"/>
    </row>
    <row r="643" spans="1:9" s="194" customFormat="1" ht="90" hidden="1" customHeight="1" x14ac:dyDescent="1.05">
      <c r="A643" s="287"/>
      <c r="B643" s="202" t="s">
        <v>1296</v>
      </c>
      <c r="C643" s="288" t="s">
        <v>670</v>
      </c>
      <c r="D643" s="266" t="s">
        <v>1434</v>
      </c>
      <c r="E643" s="265" t="s">
        <v>1170</v>
      </c>
      <c r="F643" s="234">
        <f>+F628+F633+F638</f>
        <v>0</v>
      </c>
      <c r="G643" s="235">
        <f>+G628+G633+G638</f>
        <v>0</v>
      </c>
      <c r="H643" s="235">
        <f>+H628+H633+H638</f>
        <v>0</v>
      </c>
      <c r="I643" s="234">
        <f>+I628+I633+I638</f>
        <v>0</v>
      </c>
    </row>
    <row r="644" spans="1:9" s="194" customFormat="1" ht="90" hidden="1" customHeight="1" x14ac:dyDescent="1.05">
      <c r="A644" s="287"/>
      <c r="B644" s="265"/>
      <c r="C644" s="265"/>
      <c r="D644" s="273"/>
      <c r="E644" s="265" t="s">
        <v>1169</v>
      </c>
      <c r="F644" s="236"/>
      <c r="G644" s="237"/>
      <c r="H644" s="237"/>
      <c r="I644" s="236"/>
    </row>
    <row r="645" spans="1:9" s="194" customFormat="1" ht="90" hidden="1" customHeight="1" x14ac:dyDescent="1.05">
      <c r="A645" s="287"/>
      <c r="B645" s="265"/>
      <c r="C645" s="265"/>
      <c r="D645" s="273"/>
      <c r="E645" s="265" t="s">
        <v>1168</v>
      </c>
      <c r="F645" s="236"/>
      <c r="G645" s="237"/>
      <c r="H645" s="237"/>
      <c r="I645" s="236"/>
    </row>
    <row r="646" spans="1:9" s="194" customFormat="1" ht="90" hidden="1" customHeight="1" x14ac:dyDescent="1.05">
      <c r="A646" s="287"/>
      <c r="B646" s="265"/>
      <c r="C646" s="265"/>
      <c r="D646" s="273"/>
      <c r="E646" s="265"/>
      <c r="F646" s="236"/>
      <c r="G646" s="237"/>
      <c r="H646" s="237"/>
      <c r="I646" s="236"/>
    </row>
    <row r="647" spans="1:9" s="194" customFormat="1" ht="90" hidden="1" customHeight="1" x14ac:dyDescent="1.05">
      <c r="A647" s="287"/>
      <c r="B647" s="265"/>
      <c r="C647" s="265"/>
      <c r="D647" s="273"/>
      <c r="E647" s="272"/>
      <c r="F647" s="236"/>
      <c r="G647" s="237"/>
      <c r="H647" s="237"/>
      <c r="I647" s="236"/>
    </row>
    <row r="648" spans="1:9" s="194" customFormat="1" ht="90" hidden="1" customHeight="1" x14ac:dyDescent="1.05">
      <c r="A648" s="295"/>
      <c r="B648" s="267"/>
      <c r="C648" s="267"/>
      <c r="D648" s="275"/>
      <c r="E648" s="274"/>
      <c r="F648" s="284"/>
      <c r="G648" s="285"/>
      <c r="H648" s="285"/>
      <c r="I648" s="284"/>
    </row>
    <row r="649" spans="1:9" s="194" customFormat="1" ht="90" hidden="1" customHeight="1" x14ac:dyDescent="1.05">
      <c r="A649" s="290" t="s">
        <v>1433</v>
      </c>
      <c r="B649" s="289" t="s">
        <v>693</v>
      </c>
      <c r="C649" s="288" t="s">
        <v>671</v>
      </c>
      <c r="D649" s="635" t="s">
        <v>1432</v>
      </c>
      <c r="E649" s="635"/>
      <c r="F649" s="236"/>
      <c r="G649" s="237"/>
      <c r="H649" s="237"/>
      <c r="I649" s="236"/>
    </row>
    <row r="650" spans="1:9" s="194" customFormat="1" ht="90" hidden="1" customHeight="1" x14ac:dyDescent="1.05">
      <c r="A650" s="287"/>
      <c r="B650" s="263" t="s">
        <v>1307</v>
      </c>
      <c r="C650" s="265"/>
      <c r="D650" s="273" t="s">
        <v>1306</v>
      </c>
      <c r="E650" s="272" t="s">
        <v>1170</v>
      </c>
      <c r="F650" s="244">
        <v>0</v>
      </c>
      <c r="G650" s="245">
        <v>0</v>
      </c>
      <c r="H650" s="245">
        <v>0</v>
      </c>
      <c r="I650" s="244">
        <v>0</v>
      </c>
    </row>
    <row r="651" spans="1:9" s="194" customFormat="1" ht="90" hidden="1" customHeight="1" x14ac:dyDescent="1.05">
      <c r="A651" s="287"/>
      <c r="B651" s="265"/>
      <c r="C651" s="265"/>
      <c r="D651" s="273"/>
      <c r="E651" s="272" t="s">
        <v>1169</v>
      </c>
      <c r="F651" s="236"/>
      <c r="G651" s="237"/>
      <c r="H651" s="237"/>
      <c r="I651" s="236"/>
    </row>
    <row r="652" spans="1:9" s="194" customFormat="1" ht="90" hidden="1" customHeight="1" x14ac:dyDescent="1.05">
      <c r="A652" s="287"/>
      <c r="B652" s="265"/>
      <c r="C652" s="265"/>
      <c r="D652" s="273"/>
      <c r="E652" s="272" t="s">
        <v>1168</v>
      </c>
      <c r="F652" s="236"/>
      <c r="G652" s="237"/>
      <c r="H652" s="237"/>
      <c r="I652" s="236"/>
    </row>
    <row r="653" spans="1:9" s="194" customFormat="1" ht="90" hidden="1" customHeight="1" x14ac:dyDescent="1.05">
      <c r="A653" s="287"/>
      <c r="B653" s="265"/>
      <c r="C653" s="265"/>
      <c r="D653" s="273"/>
      <c r="E653" s="272"/>
      <c r="F653" s="236"/>
      <c r="G653" s="237"/>
      <c r="H653" s="237"/>
      <c r="I653" s="236"/>
    </row>
    <row r="654" spans="1:9" s="194" customFormat="1" ht="90" hidden="1" customHeight="1" x14ac:dyDescent="1.05">
      <c r="A654" s="287"/>
      <c r="B654" s="265"/>
      <c r="C654" s="265"/>
      <c r="D654" s="273"/>
      <c r="E654" s="272"/>
      <c r="F654" s="236"/>
      <c r="G654" s="237"/>
      <c r="H654" s="237"/>
      <c r="I654" s="236"/>
    </row>
    <row r="655" spans="1:9" s="194" customFormat="1" ht="90" hidden="1" customHeight="1" x14ac:dyDescent="1.05">
      <c r="A655" s="287"/>
      <c r="B655" s="263" t="s">
        <v>1320</v>
      </c>
      <c r="C655" s="265"/>
      <c r="D655" s="273" t="s">
        <v>1319</v>
      </c>
      <c r="E655" s="272" t="s">
        <v>1170</v>
      </c>
      <c r="F655" s="244">
        <v>0</v>
      </c>
      <c r="G655" s="245">
        <v>0</v>
      </c>
      <c r="H655" s="245">
        <v>0</v>
      </c>
      <c r="I655" s="244">
        <v>0</v>
      </c>
    </row>
    <row r="656" spans="1:9" s="194" customFormat="1" ht="90" hidden="1" customHeight="1" x14ac:dyDescent="1.05">
      <c r="A656" s="287"/>
      <c r="B656" s="265"/>
      <c r="C656" s="265"/>
      <c r="D656" s="273"/>
      <c r="E656" s="272" t="s">
        <v>1169</v>
      </c>
      <c r="F656" s="236"/>
      <c r="G656" s="237"/>
      <c r="H656" s="237"/>
      <c r="I656" s="236"/>
    </row>
    <row r="657" spans="1:9" s="194" customFormat="1" ht="90" hidden="1" customHeight="1" x14ac:dyDescent="1.05">
      <c r="A657" s="287"/>
      <c r="B657" s="265"/>
      <c r="C657" s="265"/>
      <c r="D657" s="273"/>
      <c r="E657" s="272" t="s">
        <v>1168</v>
      </c>
      <c r="F657" s="236"/>
      <c r="G657" s="237"/>
      <c r="H657" s="237"/>
      <c r="I657" s="236"/>
    </row>
    <row r="658" spans="1:9" s="194" customFormat="1" ht="90" hidden="1" customHeight="1" x14ac:dyDescent="1.05">
      <c r="A658" s="287"/>
      <c r="B658" s="265"/>
      <c r="C658" s="265"/>
      <c r="D658" s="273"/>
      <c r="E658" s="272"/>
      <c r="F658" s="236"/>
      <c r="G658" s="237"/>
      <c r="H658" s="237"/>
      <c r="I658" s="236"/>
    </row>
    <row r="659" spans="1:9" s="194" customFormat="1" ht="90" hidden="1" customHeight="1" x14ac:dyDescent="1.05">
      <c r="A659" s="287"/>
      <c r="B659" s="265"/>
      <c r="C659" s="265"/>
      <c r="D659" s="273"/>
      <c r="E659" s="272"/>
      <c r="F659" s="236"/>
      <c r="G659" s="237"/>
      <c r="H659" s="237"/>
      <c r="I659" s="236"/>
    </row>
    <row r="660" spans="1:9" s="194" customFormat="1" ht="90" hidden="1" customHeight="1" x14ac:dyDescent="1.05">
      <c r="A660" s="287"/>
      <c r="B660" s="263" t="s">
        <v>1327</v>
      </c>
      <c r="C660" s="265"/>
      <c r="D660" s="273" t="s">
        <v>1326</v>
      </c>
      <c r="E660" s="272" t="s">
        <v>1170</v>
      </c>
      <c r="F660" s="244">
        <v>0</v>
      </c>
      <c r="G660" s="245">
        <v>0</v>
      </c>
      <c r="H660" s="245">
        <v>0</v>
      </c>
      <c r="I660" s="244">
        <v>0</v>
      </c>
    </row>
    <row r="661" spans="1:9" s="194" customFormat="1" ht="90" hidden="1" customHeight="1" x14ac:dyDescent="1.05">
      <c r="A661" s="287"/>
      <c r="B661" s="265"/>
      <c r="C661" s="265"/>
      <c r="D661" s="273"/>
      <c r="E661" s="272" t="s">
        <v>1169</v>
      </c>
      <c r="F661" s="236"/>
      <c r="G661" s="237"/>
      <c r="H661" s="237"/>
      <c r="I661" s="236"/>
    </row>
    <row r="662" spans="1:9" s="194" customFormat="1" ht="90" hidden="1" customHeight="1" x14ac:dyDescent="1.05">
      <c r="A662" s="287"/>
      <c r="B662" s="265"/>
      <c r="C662" s="265"/>
      <c r="D662" s="273"/>
      <c r="E662" s="272" t="s">
        <v>1168</v>
      </c>
      <c r="F662" s="236"/>
      <c r="G662" s="237"/>
      <c r="H662" s="237"/>
      <c r="I662" s="236"/>
    </row>
    <row r="663" spans="1:9" s="194" customFormat="1" ht="90" hidden="1" customHeight="1" x14ac:dyDescent="1.05">
      <c r="A663" s="287"/>
      <c r="B663" s="265"/>
      <c r="C663" s="265"/>
      <c r="D663" s="273"/>
      <c r="E663" s="272"/>
      <c r="F663" s="236"/>
      <c r="G663" s="237"/>
      <c r="H663" s="237"/>
      <c r="I663" s="236"/>
    </row>
    <row r="664" spans="1:9" s="194" customFormat="1" ht="90" hidden="1" customHeight="1" x14ac:dyDescent="1.05">
      <c r="A664" s="287"/>
      <c r="B664" s="265"/>
      <c r="C664" s="265"/>
      <c r="D664" s="273"/>
      <c r="E664" s="272"/>
      <c r="F664" s="236"/>
      <c r="G664" s="237"/>
      <c r="H664" s="237"/>
      <c r="I664" s="236"/>
    </row>
    <row r="665" spans="1:9" s="194" customFormat="1" ht="90" hidden="1" customHeight="1" x14ac:dyDescent="1.05">
      <c r="A665" s="287"/>
      <c r="B665" s="202" t="s">
        <v>1296</v>
      </c>
      <c r="C665" s="288" t="s">
        <v>671</v>
      </c>
      <c r="D665" s="266" t="s">
        <v>1432</v>
      </c>
      <c r="E665" s="265" t="s">
        <v>1170</v>
      </c>
      <c r="F665" s="234">
        <f>+F650+F655+F660</f>
        <v>0</v>
      </c>
      <c r="G665" s="235">
        <f>+G650+G655+G660</f>
        <v>0</v>
      </c>
      <c r="H665" s="235">
        <f>+H650+H655+H660</f>
        <v>0</v>
      </c>
      <c r="I665" s="234">
        <f>+I650+I655+I660</f>
        <v>0</v>
      </c>
    </row>
    <row r="666" spans="1:9" s="194" customFormat="1" ht="90" hidden="1" customHeight="1" x14ac:dyDescent="1.05">
      <c r="A666" s="287"/>
      <c r="B666" s="202"/>
      <c r="C666" s="288"/>
      <c r="D666" s="266"/>
      <c r="E666" s="265" t="s">
        <v>1169</v>
      </c>
      <c r="F666" s="236"/>
      <c r="G666" s="237"/>
      <c r="H666" s="237"/>
      <c r="I666" s="236"/>
    </row>
    <row r="667" spans="1:9" s="194" customFormat="1" ht="90" hidden="1" customHeight="1" x14ac:dyDescent="1.05">
      <c r="A667" s="287"/>
      <c r="B667" s="265"/>
      <c r="C667" s="265"/>
      <c r="D667" s="273"/>
      <c r="E667" s="265" t="s">
        <v>1168</v>
      </c>
      <c r="F667" s="236"/>
      <c r="G667" s="237"/>
      <c r="H667" s="237"/>
      <c r="I667" s="236"/>
    </row>
    <row r="668" spans="1:9" s="194" customFormat="1" ht="90" hidden="1" customHeight="1" x14ac:dyDescent="1.05">
      <c r="A668" s="287"/>
      <c r="B668" s="265"/>
      <c r="C668" s="265"/>
      <c r="D668" s="273"/>
      <c r="E668" s="265"/>
      <c r="F668" s="236"/>
      <c r="G668" s="237"/>
      <c r="H668" s="237"/>
      <c r="I668" s="236"/>
    </row>
    <row r="669" spans="1:9" s="194" customFormat="1" ht="90" hidden="1" customHeight="1" x14ac:dyDescent="1.05">
      <c r="A669" s="287"/>
      <c r="B669" s="265"/>
      <c r="C669" s="265"/>
      <c r="D669" s="273"/>
      <c r="E669" s="274"/>
      <c r="F669" s="284"/>
      <c r="G669" s="285"/>
      <c r="H669" s="285"/>
      <c r="I669" s="284"/>
    </row>
    <row r="670" spans="1:9" s="194" customFormat="1" ht="90" hidden="1" customHeight="1" x14ac:dyDescent="1.05">
      <c r="A670" s="633"/>
      <c r="B670" s="634"/>
      <c r="C670" s="300"/>
      <c r="D670" s="271"/>
      <c r="E670" s="299"/>
      <c r="F670" s="223"/>
      <c r="G670" s="224"/>
      <c r="H670" s="224"/>
      <c r="I670" s="223"/>
    </row>
    <row r="671" spans="1:9" s="194" customFormat="1" ht="90" hidden="1" customHeight="1" x14ac:dyDescent="1.05">
      <c r="A671" s="636" t="s">
        <v>1431</v>
      </c>
      <c r="B671" s="637"/>
      <c r="C671" s="637"/>
      <c r="D671" s="269" t="s">
        <v>1430</v>
      </c>
      <c r="E671" s="265" t="s">
        <v>1170</v>
      </c>
      <c r="F671" s="218">
        <f>+F665+F643+F622</f>
        <v>0</v>
      </c>
      <c r="G671" s="219">
        <f>+G665+G643+G622</f>
        <v>0</v>
      </c>
      <c r="H671" s="219">
        <f>+H665+H643+H622</f>
        <v>0</v>
      </c>
      <c r="I671" s="218">
        <f>+I665+I643+I622</f>
        <v>0</v>
      </c>
    </row>
    <row r="672" spans="1:9" s="194" customFormat="1" ht="90" hidden="1" customHeight="1" x14ac:dyDescent="1.05">
      <c r="A672" s="298"/>
      <c r="B672" s="297"/>
      <c r="C672" s="297"/>
      <c r="D672" s="269"/>
      <c r="E672" s="265" t="s">
        <v>1169</v>
      </c>
      <c r="F672" s="223"/>
      <c r="G672" s="224"/>
      <c r="H672" s="224"/>
      <c r="I672" s="223"/>
    </row>
    <row r="673" spans="1:9" s="194" customFormat="1" ht="90" hidden="1" customHeight="1" x14ac:dyDescent="1.05">
      <c r="A673" s="296"/>
      <c r="B673" s="288"/>
      <c r="C673" s="265"/>
      <c r="D673" s="266"/>
      <c r="E673" s="265" t="s">
        <v>1168</v>
      </c>
      <c r="F673" s="223"/>
      <c r="G673" s="224"/>
      <c r="H673" s="224"/>
      <c r="I673" s="223"/>
    </row>
    <row r="674" spans="1:9" s="194" customFormat="1" ht="90" hidden="1" customHeight="1" x14ac:dyDescent="1.05">
      <c r="A674" s="296"/>
      <c r="B674" s="288"/>
      <c r="C674" s="265"/>
      <c r="D674" s="266"/>
      <c r="E674" s="265"/>
      <c r="F674" s="223"/>
      <c r="G674" s="224"/>
      <c r="H674" s="224"/>
      <c r="I674" s="223"/>
    </row>
    <row r="675" spans="1:9" s="194" customFormat="1" ht="90" hidden="1" customHeight="1" x14ac:dyDescent="1.05">
      <c r="A675" s="295"/>
      <c r="B675" s="267"/>
      <c r="C675" s="267"/>
      <c r="D675" s="268"/>
      <c r="E675" s="267"/>
      <c r="F675" s="279"/>
      <c r="G675" s="280"/>
      <c r="H675" s="280"/>
      <c r="I675" s="279"/>
    </row>
    <row r="676" spans="1:9" s="194" customFormat="1" ht="90" hidden="1" customHeight="1" x14ac:dyDescent="1.05">
      <c r="A676" s="287"/>
      <c r="B676" s="265"/>
      <c r="C676" s="265"/>
      <c r="D676" s="273"/>
      <c r="E676" s="272"/>
      <c r="F676" s="247"/>
      <c r="G676" s="248"/>
      <c r="H676" s="248"/>
      <c r="I676" s="247"/>
    </row>
    <row r="677" spans="1:9" s="194" customFormat="1" ht="221.45" customHeight="1" thickBot="1" x14ac:dyDescent="1.1000000000000001">
      <c r="A677" s="647" t="s">
        <v>1300</v>
      </c>
      <c r="B677" s="648"/>
      <c r="C677" s="294" t="s">
        <v>669</v>
      </c>
      <c r="D677" s="293" t="s">
        <v>1408</v>
      </c>
      <c r="E677" s="292"/>
      <c r="F677" s="213"/>
      <c r="G677" s="214"/>
      <c r="H677" s="214"/>
      <c r="I677" s="213"/>
    </row>
    <row r="678" spans="1:9" s="194" customFormat="1" ht="72.75" thickTop="1" x14ac:dyDescent="1.05">
      <c r="A678" s="287"/>
      <c r="B678" s="265"/>
      <c r="C678" s="265"/>
      <c r="D678" s="266"/>
      <c r="E678" s="265"/>
      <c r="F678" s="218"/>
      <c r="G678" s="219"/>
      <c r="H678" s="219"/>
      <c r="I678" s="218"/>
    </row>
    <row r="679" spans="1:9" s="194" customFormat="1" hidden="1" x14ac:dyDescent="1.05">
      <c r="A679" s="291" t="s">
        <v>1429</v>
      </c>
      <c r="B679" s="202" t="s">
        <v>693</v>
      </c>
      <c r="C679" s="288" t="s">
        <v>665</v>
      </c>
      <c r="D679" s="266" t="s">
        <v>1428</v>
      </c>
      <c r="E679" s="265"/>
      <c r="F679" s="244"/>
      <c r="G679" s="245"/>
      <c r="H679" s="245"/>
      <c r="I679" s="244"/>
    </row>
    <row r="680" spans="1:9" s="194" customFormat="1" hidden="1" x14ac:dyDescent="1.05">
      <c r="A680" s="287"/>
      <c r="B680" s="263" t="s">
        <v>1307</v>
      </c>
      <c r="C680" s="265"/>
      <c r="D680" s="273" t="s">
        <v>1306</v>
      </c>
      <c r="E680" s="272" t="s">
        <v>1170</v>
      </c>
      <c r="F680" s="244">
        <v>0</v>
      </c>
      <c r="G680" s="245">
        <v>0</v>
      </c>
      <c r="H680" s="245">
        <v>0</v>
      </c>
      <c r="I680" s="244">
        <v>0</v>
      </c>
    </row>
    <row r="681" spans="1:9" s="194" customFormat="1" hidden="1" x14ac:dyDescent="1.05">
      <c r="A681" s="287"/>
      <c r="D681" s="263"/>
      <c r="E681" s="272" t="s">
        <v>1169</v>
      </c>
      <c r="F681" s="236"/>
      <c r="G681" s="237"/>
      <c r="H681" s="237"/>
      <c r="I681" s="236"/>
    </row>
    <row r="682" spans="1:9" s="194" customFormat="1" hidden="1" x14ac:dyDescent="1.05">
      <c r="A682" s="287"/>
      <c r="B682" s="265"/>
      <c r="C682" s="265"/>
      <c r="D682" s="273"/>
      <c r="E682" s="272" t="s">
        <v>1168</v>
      </c>
      <c r="F682" s="236"/>
      <c r="G682" s="237"/>
      <c r="H682" s="237"/>
      <c r="I682" s="236"/>
    </row>
    <row r="683" spans="1:9" s="194" customFormat="1" hidden="1" x14ac:dyDescent="1.05">
      <c r="A683" s="287"/>
      <c r="B683" s="265"/>
      <c r="C683" s="265"/>
      <c r="D683" s="273"/>
      <c r="E683" s="272"/>
      <c r="F683" s="236"/>
      <c r="G683" s="237"/>
      <c r="H683" s="237"/>
      <c r="I683" s="236"/>
    </row>
    <row r="684" spans="1:9" s="194" customFormat="1" hidden="1" x14ac:dyDescent="1.05">
      <c r="A684" s="287"/>
      <c r="B684" s="265"/>
      <c r="C684" s="265"/>
      <c r="D684" s="273"/>
      <c r="E684" s="272"/>
      <c r="F684" s="236"/>
      <c r="G684" s="237"/>
      <c r="H684" s="237"/>
      <c r="I684" s="236"/>
    </row>
    <row r="685" spans="1:9" s="194" customFormat="1" hidden="1" x14ac:dyDescent="1.05">
      <c r="A685" s="287"/>
      <c r="B685" s="263" t="s">
        <v>1320</v>
      </c>
      <c r="C685" s="265"/>
      <c r="D685" s="273" t="s">
        <v>1319</v>
      </c>
      <c r="E685" s="272" t="s">
        <v>1170</v>
      </c>
      <c r="F685" s="244">
        <v>0</v>
      </c>
      <c r="G685" s="245">
        <v>0</v>
      </c>
      <c r="H685" s="245">
        <v>0</v>
      </c>
      <c r="I685" s="244">
        <v>0</v>
      </c>
    </row>
    <row r="686" spans="1:9" s="194" customFormat="1" hidden="1" x14ac:dyDescent="1.05">
      <c r="A686" s="287"/>
      <c r="D686" s="263"/>
      <c r="E686" s="272" t="s">
        <v>1169</v>
      </c>
      <c r="F686" s="236"/>
      <c r="G686" s="237"/>
      <c r="H686" s="237"/>
      <c r="I686" s="236"/>
    </row>
    <row r="687" spans="1:9" s="194" customFormat="1" hidden="1" x14ac:dyDescent="1.05">
      <c r="A687" s="287"/>
      <c r="B687" s="265"/>
      <c r="C687" s="265"/>
      <c r="D687" s="273"/>
      <c r="E687" s="272" t="s">
        <v>1168</v>
      </c>
      <c r="F687" s="236"/>
      <c r="G687" s="237"/>
      <c r="H687" s="237"/>
      <c r="I687" s="236"/>
    </row>
    <row r="688" spans="1:9" s="194" customFormat="1" hidden="1" x14ac:dyDescent="1.05">
      <c r="A688" s="287"/>
      <c r="B688" s="265"/>
      <c r="C688" s="265"/>
      <c r="D688" s="273"/>
      <c r="E688" s="272"/>
      <c r="F688" s="236"/>
      <c r="G688" s="237"/>
      <c r="H688" s="237"/>
      <c r="I688" s="236"/>
    </row>
    <row r="689" spans="1:9" s="194" customFormat="1" hidden="1" x14ac:dyDescent="1.05">
      <c r="A689" s="287"/>
      <c r="B689" s="265"/>
      <c r="C689" s="265"/>
      <c r="D689" s="273"/>
      <c r="E689" s="272"/>
      <c r="F689" s="236"/>
      <c r="G689" s="237"/>
      <c r="H689" s="237"/>
      <c r="I689" s="236"/>
    </row>
    <row r="690" spans="1:9" s="194" customFormat="1" hidden="1" x14ac:dyDescent="1.05">
      <c r="A690" s="287"/>
      <c r="B690" s="265"/>
      <c r="C690" s="265"/>
      <c r="D690" s="273"/>
      <c r="E690" s="272"/>
      <c r="F690" s="247"/>
      <c r="G690" s="248"/>
      <c r="H690" s="248"/>
      <c r="I690" s="247"/>
    </row>
    <row r="691" spans="1:9" s="202" customFormat="1" ht="144" hidden="1" x14ac:dyDescent="1.05">
      <c r="A691" s="287"/>
      <c r="B691" s="263" t="s">
        <v>1327</v>
      </c>
      <c r="C691" s="265"/>
      <c r="D691" s="273" t="s">
        <v>1326</v>
      </c>
      <c r="E691" s="272" t="s">
        <v>1170</v>
      </c>
      <c r="F691" s="244">
        <v>0</v>
      </c>
      <c r="G691" s="245">
        <v>0</v>
      </c>
      <c r="H691" s="245">
        <v>0</v>
      </c>
      <c r="I691" s="244">
        <v>0</v>
      </c>
    </row>
    <row r="692" spans="1:9" s="202" customFormat="1" hidden="1" x14ac:dyDescent="1.05">
      <c r="A692" s="287"/>
      <c r="B692" s="265"/>
      <c r="C692" s="265"/>
      <c r="D692" s="273"/>
      <c r="E692" s="272" t="s">
        <v>1169</v>
      </c>
      <c r="F692" s="236"/>
      <c r="G692" s="237"/>
      <c r="H692" s="237"/>
      <c r="I692" s="236"/>
    </row>
    <row r="693" spans="1:9" s="202" customFormat="1" hidden="1" x14ac:dyDescent="1.05">
      <c r="A693" s="287"/>
      <c r="B693" s="265"/>
      <c r="C693" s="265"/>
      <c r="D693" s="273"/>
      <c r="E693" s="272" t="s">
        <v>1168</v>
      </c>
      <c r="F693" s="236"/>
      <c r="G693" s="237"/>
      <c r="H693" s="237"/>
      <c r="I693" s="236"/>
    </row>
    <row r="694" spans="1:9" s="202" customFormat="1" hidden="1" x14ac:dyDescent="1.05">
      <c r="A694" s="287"/>
      <c r="B694" s="265"/>
      <c r="C694" s="265"/>
      <c r="D694" s="273"/>
      <c r="E694" s="272"/>
      <c r="F694" s="236"/>
      <c r="G694" s="237"/>
      <c r="H694" s="237"/>
      <c r="I694" s="236"/>
    </row>
    <row r="695" spans="1:9" s="202" customFormat="1" hidden="1" x14ac:dyDescent="1.05">
      <c r="A695" s="287"/>
      <c r="B695" s="265"/>
      <c r="C695" s="265"/>
      <c r="D695" s="273"/>
      <c r="E695" s="272"/>
      <c r="F695" s="236"/>
      <c r="G695" s="237"/>
      <c r="H695" s="237"/>
      <c r="I695" s="236"/>
    </row>
    <row r="696" spans="1:9" s="202" customFormat="1" hidden="1" x14ac:dyDescent="1.05">
      <c r="A696" s="287"/>
      <c r="B696" s="202" t="s">
        <v>1296</v>
      </c>
      <c r="C696" s="288" t="s">
        <v>665</v>
      </c>
      <c r="D696" s="266" t="s">
        <v>1428</v>
      </c>
      <c r="E696" s="265" t="s">
        <v>1170</v>
      </c>
      <c r="F696" s="234">
        <f>+F680+F685+F691</f>
        <v>0</v>
      </c>
      <c r="G696" s="235">
        <f>+G680+G685+G691</f>
        <v>0</v>
      </c>
      <c r="H696" s="235">
        <f>+H680+H685+H691</f>
        <v>0</v>
      </c>
      <c r="I696" s="234">
        <f>+I680+I685+I691</f>
        <v>0</v>
      </c>
    </row>
    <row r="697" spans="1:9" s="194" customFormat="1" hidden="1" x14ac:dyDescent="1.05">
      <c r="A697" s="287"/>
      <c r="B697" s="265"/>
      <c r="C697" s="265"/>
      <c r="D697" s="273"/>
      <c r="E697" s="265" t="s">
        <v>1169</v>
      </c>
      <c r="F697" s="236"/>
      <c r="G697" s="237"/>
      <c r="H697" s="237"/>
      <c r="I697" s="236"/>
    </row>
    <row r="698" spans="1:9" s="194" customFormat="1" hidden="1" x14ac:dyDescent="1.05">
      <c r="A698" s="287"/>
      <c r="B698" s="265"/>
      <c r="C698" s="265"/>
      <c r="D698" s="273"/>
      <c r="E698" s="265" t="s">
        <v>1168</v>
      </c>
      <c r="F698" s="236"/>
      <c r="G698" s="237"/>
      <c r="H698" s="237"/>
      <c r="I698" s="236"/>
    </row>
    <row r="699" spans="1:9" s="194" customFormat="1" hidden="1" x14ac:dyDescent="1.05">
      <c r="A699" s="287"/>
      <c r="B699" s="265"/>
      <c r="C699" s="265"/>
      <c r="D699" s="273"/>
      <c r="E699" s="265"/>
      <c r="F699" s="236"/>
      <c r="G699" s="237"/>
      <c r="H699" s="237"/>
      <c r="I699" s="236"/>
    </row>
    <row r="700" spans="1:9" s="194" customFormat="1" hidden="1" x14ac:dyDescent="1.05">
      <c r="A700" s="287"/>
      <c r="B700" s="265"/>
      <c r="C700" s="265"/>
      <c r="D700" s="273"/>
      <c r="E700" s="272"/>
      <c r="F700" s="236"/>
      <c r="G700" s="237"/>
      <c r="H700" s="237"/>
      <c r="I700" s="236"/>
    </row>
    <row r="701" spans="1:9" s="194" customFormat="1" ht="144" hidden="1" x14ac:dyDescent="1.05">
      <c r="A701" s="290" t="s">
        <v>1427</v>
      </c>
      <c r="B701" s="289" t="s">
        <v>693</v>
      </c>
      <c r="C701" s="288" t="s">
        <v>670</v>
      </c>
      <c r="D701" s="266" t="s">
        <v>1426</v>
      </c>
      <c r="E701" s="265"/>
      <c r="F701" s="247"/>
      <c r="G701" s="248"/>
      <c r="H701" s="248"/>
      <c r="I701" s="247"/>
    </row>
    <row r="702" spans="1:9" s="194" customFormat="1" hidden="1" x14ac:dyDescent="1.05">
      <c r="A702" s="287"/>
      <c r="B702" s="263" t="s">
        <v>1307</v>
      </c>
      <c r="C702" s="265"/>
      <c r="D702" s="273" t="s">
        <v>1306</v>
      </c>
      <c r="E702" s="272" t="s">
        <v>1170</v>
      </c>
      <c r="F702" s="244">
        <v>0</v>
      </c>
      <c r="G702" s="245">
        <v>0</v>
      </c>
      <c r="H702" s="245">
        <v>0</v>
      </c>
      <c r="I702" s="244">
        <f>F702+G702-H702</f>
        <v>0</v>
      </c>
    </row>
    <row r="703" spans="1:9" hidden="1" x14ac:dyDescent="1.05">
      <c r="A703" s="222"/>
      <c r="B703" s="220"/>
      <c r="C703" s="220"/>
      <c r="E703" s="197" t="s">
        <v>1169</v>
      </c>
      <c r="F703" s="244">
        <v>0</v>
      </c>
      <c r="G703" s="245">
        <v>0</v>
      </c>
      <c r="H703" s="245">
        <v>0</v>
      </c>
      <c r="I703" s="236">
        <f>F703+G703-H703</f>
        <v>0</v>
      </c>
    </row>
    <row r="704" spans="1:9" hidden="1" x14ac:dyDescent="1.05">
      <c r="A704" s="222"/>
      <c r="B704" s="220"/>
      <c r="C704" s="220"/>
      <c r="E704" s="197" t="s">
        <v>1168</v>
      </c>
      <c r="F704" s="244">
        <v>0</v>
      </c>
      <c r="G704" s="245">
        <v>0</v>
      </c>
      <c r="H704" s="245">
        <v>0</v>
      </c>
      <c r="I704" s="236">
        <f>F704+G704-H704</f>
        <v>0</v>
      </c>
    </row>
    <row r="705" spans="1:9" hidden="1" x14ac:dyDescent="1.05">
      <c r="A705" s="222"/>
      <c r="B705" s="220"/>
      <c r="C705" s="220"/>
      <c r="F705" s="236"/>
      <c r="G705" s="237"/>
      <c r="H705" s="237"/>
      <c r="I705" s="236"/>
    </row>
    <row r="706" spans="1:9" hidden="1" x14ac:dyDescent="1.05">
      <c r="A706" s="222"/>
      <c r="B706" s="220"/>
      <c r="C706" s="220"/>
      <c r="F706" s="236"/>
      <c r="G706" s="237"/>
      <c r="H706" s="237"/>
      <c r="I706" s="236"/>
    </row>
    <row r="707" spans="1:9" hidden="1" x14ac:dyDescent="1.05">
      <c r="A707" s="222"/>
      <c r="B707" s="246" t="s">
        <v>1320</v>
      </c>
      <c r="C707" s="220"/>
      <c r="D707" s="198" t="s">
        <v>1319</v>
      </c>
      <c r="E707" s="197" t="s">
        <v>1170</v>
      </c>
      <c r="F707" s="244">
        <v>0</v>
      </c>
      <c r="G707" s="245">
        <v>0</v>
      </c>
      <c r="H707" s="245">
        <v>0</v>
      </c>
      <c r="I707" s="244">
        <v>0</v>
      </c>
    </row>
    <row r="708" spans="1:9" hidden="1" x14ac:dyDescent="1.05">
      <c r="A708" s="222"/>
      <c r="B708" s="220"/>
      <c r="C708" s="220"/>
      <c r="E708" s="197" t="s">
        <v>1169</v>
      </c>
      <c r="F708" s="236"/>
      <c r="G708" s="237"/>
      <c r="H708" s="237"/>
      <c r="I708" s="236"/>
    </row>
    <row r="709" spans="1:9" hidden="1" x14ac:dyDescent="1.05">
      <c r="A709" s="222"/>
      <c r="B709" s="220"/>
      <c r="C709" s="220"/>
      <c r="E709" s="197" t="s">
        <v>1168</v>
      </c>
      <c r="F709" s="236"/>
      <c r="G709" s="237"/>
      <c r="H709" s="237"/>
      <c r="I709" s="236"/>
    </row>
    <row r="710" spans="1:9" hidden="1" x14ac:dyDescent="1.05">
      <c r="A710" s="258"/>
      <c r="B710" s="256"/>
      <c r="C710" s="256"/>
      <c r="D710" s="260"/>
      <c r="E710" s="259"/>
      <c r="F710" s="284"/>
      <c r="G710" s="285"/>
      <c r="H710" s="285"/>
      <c r="I710" s="284"/>
    </row>
    <row r="711" spans="1:9" hidden="1" x14ac:dyDescent="1.05">
      <c r="A711" s="286"/>
      <c r="B711" s="220"/>
      <c r="C711" s="220"/>
      <c r="F711" s="236"/>
      <c r="G711" s="237"/>
      <c r="H711" s="237"/>
      <c r="I711" s="236"/>
    </row>
    <row r="712" spans="1:9" ht="144" hidden="1" x14ac:dyDescent="1.05">
      <c r="A712" s="222"/>
      <c r="B712" s="246" t="s">
        <v>1327</v>
      </c>
      <c r="C712" s="220"/>
      <c r="D712" s="198" t="s">
        <v>1326</v>
      </c>
      <c r="E712" s="197" t="s">
        <v>1170</v>
      </c>
      <c r="F712" s="244">
        <v>0</v>
      </c>
      <c r="G712" s="245">
        <v>0</v>
      </c>
      <c r="H712" s="245">
        <v>0</v>
      </c>
      <c r="I712" s="244">
        <v>0</v>
      </c>
    </row>
    <row r="713" spans="1:9" hidden="1" x14ac:dyDescent="1.05">
      <c r="A713" s="222"/>
      <c r="B713" s="220"/>
      <c r="C713" s="220"/>
      <c r="E713" s="197" t="s">
        <v>1169</v>
      </c>
      <c r="F713" s="236"/>
      <c r="G713" s="237"/>
      <c r="H713" s="237"/>
      <c r="I713" s="236"/>
    </row>
    <row r="714" spans="1:9" hidden="1" x14ac:dyDescent="1.05">
      <c r="A714" s="222"/>
      <c r="B714" s="220"/>
      <c r="C714" s="220"/>
      <c r="E714" s="197" t="s">
        <v>1168</v>
      </c>
      <c r="F714" s="236"/>
      <c r="G714" s="237"/>
      <c r="H714" s="237"/>
      <c r="I714" s="236"/>
    </row>
    <row r="715" spans="1:9" hidden="1" x14ac:dyDescent="1.05">
      <c r="A715" s="222"/>
      <c r="B715" s="220"/>
      <c r="C715" s="220"/>
      <c r="F715" s="236"/>
      <c r="G715" s="237"/>
      <c r="H715" s="237"/>
      <c r="I715" s="236"/>
    </row>
    <row r="716" spans="1:9" hidden="1" x14ac:dyDescent="1.05">
      <c r="A716" s="222"/>
      <c r="B716" s="220"/>
      <c r="C716" s="220"/>
      <c r="F716" s="236"/>
      <c r="G716" s="237"/>
      <c r="H716" s="237"/>
      <c r="I716" s="236"/>
    </row>
    <row r="717" spans="1:9" ht="144" hidden="1" x14ac:dyDescent="1.05">
      <c r="A717" s="222"/>
      <c r="B717" s="201" t="s">
        <v>1296</v>
      </c>
      <c r="C717" s="225" t="s">
        <v>670</v>
      </c>
      <c r="D717" s="221" t="s">
        <v>1425</v>
      </c>
      <c r="E717" s="220" t="s">
        <v>1170</v>
      </c>
      <c r="F717" s="234">
        <f t="shared" ref="F717:I719" si="13">+F702+F707+F712</f>
        <v>0</v>
      </c>
      <c r="G717" s="235">
        <f t="shared" si="13"/>
        <v>0</v>
      </c>
      <c r="H717" s="235">
        <f t="shared" si="13"/>
        <v>0</v>
      </c>
      <c r="I717" s="234">
        <f t="shared" si="13"/>
        <v>0</v>
      </c>
    </row>
    <row r="718" spans="1:9" hidden="1" x14ac:dyDescent="1.05">
      <c r="A718" s="222"/>
      <c r="B718" s="220"/>
      <c r="C718" s="220"/>
      <c r="E718" s="220" t="s">
        <v>1169</v>
      </c>
      <c r="F718" s="234">
        <f t="shared" si="13"/>
        <v>0</v>
      </c>
      <c r="G718" s="235">
        <f t="shared" si="13"/>
        <v>0</v>
      </c>
      <c r="H718" s="235">
        <f t="shared" si="13"/>
        <v>0</v>
      </c>
      <c r="I718" s="234">
        <f t="shared" si="13"/>
        <v>0</v>
      </c>
    </row>
    <row r="719" spans="1:9" hidden="1" x14ac:dyDescent="1.05">
      <c r="A719" s="222"/>
      <c r="B719" s="220"/>
      <c r="C719" s="220"/>
      <c r="E719" s="220" t="s">
        <v>1168</v>
      </c>
      <c r="F719" s="234">
        <f t="shared" si="13"/>
        <v>0</v>
      </c>
      <c r="G719" s="235">
        <f t="shared" si="13"/>
        <v>0</v>
      </c>
      <c r="H719" s="235">
        <f t="shared" si="13"/>
        <v>0</v>
      </c>
      <c r="I719" s="234">
        <f t="shared" si="13"/>
        <v>0</v>
      </c>
    </row>
    <row r="720" spans="1:9" ht="50.25" customHeight="1" x14ac:dyDescent="1.05">
      <c r="A720" s="222"/>
      <c r="B720" s="220"/>
      <c r="C720" s="220"/>
      <c r="F720" s="236"/>
      <c r="G720" s="237"/>
      <c r="H720" s="237"/>
      <c r="I720" s="236"/>
    </row>
    <row r="721" spans="1:9" ht="27" hidden="1" customHeight="1" x14ac:dyDescent="1.05">
      <c r="A721" s="222"/>
      <c r="B721" s="220"/>
      <c r="C721" s="220"/>
      <c r="F721" s="236"/>
      <c r="G721" s="237"/>
      <c r="H721" s="237"/>
      <c r="I721" s="236"/>
    </row>
    <row r="722" spans="1:9" x14ac:dyDescent="1.05">
      <c r="A722" s="233" t="s">
        <v>1424</v>
      </c>
      <c r="B722" s="249" t="s">
        <v>693</v>
      </c>
      <c r="C722" s="225" t="s">
        <v>671</v>
      </c>
      <c r="D722" s="221" t="s">
        <v>1423</v>
      </c>
      <c r="E722" s="220"/>
      <c r="F722" s="247"/>
      <c r="G722" s="248"/>
      <c r="H722" s="248"/>
      <c r="I722" s="247" t="s">
        <v>675</v>
      </c>
    </row>
    <row r="723" spans="1:9" x14ac:dyDescent="1.05">
      <c r="A723" s="222"/>
      <c r="B723" s="246" t="s">
        <v>1307</v>
      </c>
      <c r="C723" s="220"/>
      <c r="D723" s="198" t="s">
        <v>1306</v>
      </c>
      <c r="E723" s="197" t="s">
        <v>1170</v>
      </c>
      <c r="F723" s="244">
        <v>2451.5700000000002</v>
      </c>
      <c r="G723" s="245">
        <v>0</v>
      </c>
      <c r="H723" s="245">
        <v>0</v>
      </c>
      <c r="I723" s="244">
        <v>806.64</v>
      </c>
    </row>
    <row r="724" spans="1:9" x14ac:dyDescent="1.05">
      <c r="A724" s="222"/>
      <c r="B724" s="246"/>
      <c r="C724" s="220"/>
      <c r="E724" s="197" t="s">
        <v>1169</v>
      </c>
      <c r="F724" s="244">
        <v>3400</v>
      </c>
      <c r="G724" s="245">
        <v>0</v>
      </c>
      <c r="H724" s="245">
        <v>0</v>
      </c>
      <c r="I724" s="244">
        <f>F724+G724-H724</f>
        <v>3400</v>
      </c>
    </row>
    <row r="725" spans="1:9" x14ac:dyDescent="1.05">
      <c r="A725" s="222"/>
      <c r="B725" s="220"/>
      <c r="C725" s="220"/>
      <c r="E725" s="197" t="s">
        <v>1168</v>
      </c>
      <c r="F725" s="236">
        <v>5851.57</v>
      </c>
      <c r="G725" s="245">
        <v>0</v>
      </c>
      <c r="H725" s="245">
        <v>1644.93</v>
      </c>
      <c r="I725" s="244">
        <f>F725+G725-H725</f>
        <v>4206.6399999999994</v>
      </c>
    </row>
    <row r="726" spans="1:9" x14ac:dyDescent="1.05">
      <c r="A726" s="222"/>
      <c r="B726" s="220"/>
      <c r="C726" s="220"/>
      <c r="F726" s="236"/>
      <c r="G726" s="237"/>
      <c r="H726" s="237"/>
      <c r="I726" s="236"/>
    </row>
    <row r="727" spans="1:9" hidden="1" x14ac:dyDescent="1.05">
      <c r="A727" s="222"/>
      <c r="B727" s="246" t="s">
        <v>1320</v>
      </c>
      <c r="C727" s="220"/>
      <c r="D727" s="198" t="s">
        <v>1319</v>
      </c>
      <c r="E727" s="197" t="s">
        <v>1170</v>
      </c>
      <c r="F727" s="244">
        <v>0</v>
      </c>
      <c r="G727" s="245">
        <v>0</v>
      </c>
      <c r="H727" s="245">
        <v>0</v>
      </c>
      <c r="I727" s="244">
        <v>0</v>
      </c>
    </row>
    <row r="728" spans="1:9" hidden="1" x14ac:dyDescent="1.05">
      <c r="A728" s="222"/>
      <c r="B728" s="246"/>
      <c r="C728" s="220"/>
      <c r="E728" s="197" t="s">
        <v>1169</v>
      </c>
      <c r="F728" s="244"/>
      <c r="G728" s="245"/>
      <c r="H728" s="245"/>
      <c r="I728" s="244"/>
    </row>
    <row r="729" spans="1:9" hidden="1" x14ac:dyDescent="1.05">
      <c r="A729" s="222"/>
      <c r="B729" s="220"/>
      <c r="C729" s="220"/>
      <c r="E729" s="197" t="s">
        <v>1168</v>
      </c>
      <c r="F729" s="236"/>
      <c r="G729" s="237"/>
      <c r="H729" s="237"/>
      <c r="I729" s="236"/>
    </row>
    <row r="730" spans="1:9" hidden="1" x14ac:dyDescent="1.05">
      <c r="A730" s="222"/>
      <c r="B730" s="220"/>
      <c r="C730" s="220"/>
      <c r="F730" s="236"/>
      <c r="G730" s="237"/>
      <c r="H730" s="237"/>
      <c r="I730" s="236"/>
    </row>
    <row r="731" spans="1:9" ht="144" hidden="1" x14ac:dyDescent="1.05">
      <c r="A731" s="222"/>
      <c r="B731" s="246" t="s">
        <v>1327</v>
      </c>
      <c r="C731" s="220"/>
      <c r="D731" s="198" t="s">
        <v>1326</v>
      </c>
      <c r="E731" s="197" t="s">
        <v>1170</v>
      </c>
      <c r="F731" s="244">
        <v>0</v>
      </c>
      <c r="G731" s="245">
        <v>0</v>
      </c>
      <c r="H731" s="245">
        <v>0</v>
      </c>
      <c r="I731" s="244">
        <v>0</v>
      </c>
    </row>
    <row r="732" spans="1:9" hidden="1" x14ac:dyDescent="1.05">
      <c r="A732" s="222"/>
      <c r="B732" s="246"/>
      <c r="C732" s="220"/>
      <c r="E732" s="197" t="s">
        <v>1169</v>
      </c>
      <c r="F732" s="244"/>
      <c r="G732" s="245"/>
      <c r="H732" s="245"/>
      <c r="I732" s="244"/>
    </row>
    <row r="733" spans="1:9" hidden="1" x14ac:dyDescent="1.05">
      <c r="A733" s="222"/>
      <c r="B733" s="220"/>
      <c r="C733" s="220"/>
      <c r="E733" s="197" t="s">
        <v>1168</v>
      </c>
      <c r="F733" s="236"/>
      <c r="G733" s="237"/>
      <c r="H733" s="237"/>
      <c r="I733" s="236"/>
    </row>
    <row r="734" spans="1:9" x14ac:dyDescent="1.05">
      <c r="A734" s="222"/>
      <c r="B734" s="220"/>
      <c r="C734" s="220"/>
      <c r="F734" s="236"/>
      <c r="G734" s="237"/>
      <c r="H734" s="237"/>
      <c r="I734" s="236"/>
    </row>
    <row r="735" spans="1:9" x14ac:dyDescent="1.05">
      <c r="A735" s="222"/>
      <c r="B735" s="201" t="s">
        <v>1296</v>
      </c>
      <c r="C735" s="225" t="s">
        <v>671</v>
      </c>
      <c r="D735" s="221" t="s">
        <v>1423</v>
      </c>
      <c r="E735" s="220" t="s">
        <v>1170</v>
      </c>
      <c r="F735" s="234">
        <f t="shared" ref="F735:I737" si="14">+F723+F727+F731</f>
        <v>2451.5700000000002</v>
      </c>
      <c r="G735" s="235">
        <f t="shared" si="14"/>
        <v>0</v>
      </c>
      <c r="H735" s="235">
        <f t="shared" si="14"/>
        <v>0</v>
      </c>
      <c r="I735" s="234">
        <f t="shared" si="14"/>
        <v>806.64</v>
      </c>
    </row>
    <row r="736" spans="1:9" x14ac:dyDescent="1.05">
      <c r="A736" s="222"/>
      <c r="B736" s="220"/>
      <c r="C736" s="220"/>
      <c r="E736" s="220" t="s">
        <v>1169</v>
      </c>
      <c r="F736" s="234">
        <f t="shared" si="14"/>
        <v>3400</v>
      </c>
      <c r="G736" s="235">
        <f t="shared" si="14"/>
        <v>0</v>
      </c>
      <c r="H736" s="235">
        <f t="shared" si="14"/>
        <v>0</v>
      </c>
      <c r="I736" s="234">
        <f t="shared" si="14"/>
        <v>3400</v>
      </c>
    </row>
    <row r="737" spans="1:11" x14ac:dyDescent="1.05">
      <c r="A737" s="222"/>
      <c r="B737" s="220"/>
      <c r="C737" s="220"/>
      <c r="E737" s="220" t="s">
        <v>1168</v>
      </c>
      <c r="F737" s="234">
        <f t="shared" si="14"/>
        <v>5851.57</v>
      </c>
      <c r="G737" s="235">
        <f t="shared" si="14"/>
        <v>0</v>
      </c>
      <c r="H737" s="235">
        <f t="shared" si="14"/>
        <v>1644.93</v>
      </c>
      <c r="I737" s="234">
        <f t="shared" si="14"/>
        <v>4206.6399999999994</v>
      </c>
    </row>
    <row r="738" spans="1:11" s="201" customFormat="1" x14ac:dyDescent="1.05">
      <c r="A738" s="258"/>
      <c r="B738" s="256"/>
      <c r="C738" s="256"/>
      <c r="D738" s="260"/>
      <c r="E738" s="259"/>
      <c r="F738" s="284"/>
      <c r="G738" s="285"/>
      <c r="H738" s="285"/>
      <c r="I738" s="284"/>
      <c r="J738" s="202"/>
      <c r="K738" s="202"/>
    </row>
    <row r="739" spans="1:11" s="201" customFormat="1" hidden="1" x14ac:dyDescent="1.05">
      <c r="A739" s="233" t="s">
        <v>1422</v>
      </c>
      <c r="B739" s="249" t="s">
        <v>693</v>
      </c>
      <c r="C739" s="225" t="s">
        <v>1347</v>
      </c>
      <c r="D739" s="221" t="s">
        <v>1421</v>
      </c>
      <c r="E739" s="220"/>
      <c r="F739" s="247"/>
      <c r="G739" s="248"/>
      <c r="H739" s="248"/>
      <c r="I739" s="247"/>
      <c r="J739" s="202"/>
      <c r="K739" s="202"/>
    </row>
    <row r="740" spans="1:11" s="201" customFormat="1" hidden="1" x14ac:dyDescent="1.05">
      <c r="A740" s="222"/>
      <c r="B740" s="246" t="s">
        <v>1307</v>
      </c>
      <c r="C740" s="220"/>
      <c r="D740" s="198" t="s">
        <v>1306</v>
      </c>
      <c r="E740" s="197" t="s">
        <v>1170</v>
      </c>
      <c r="F740" s="244">
        <v>0</v>
      </c>
      <c r="G740" s="245">
        <v>0</v>
      </c>
      <c r="H740" s="245">
        <v>0</v>
      </c>
      <c r="I740" s="244">
        <v>0</v>
      </c>
      <c r="J740" s="202"/>
      <c r="K740" s="202"/>
    </row>
    <row r="741" spans="1:11" s="201" customFormat="1" hidden="1" x14ac:dyDescent="1.05">
      <c r="A741" s="222"/>
      <c r="B741" s="220"/>
      <c r="C741" s="220"/>
      <c r="D741" s="198"/>
      <c r="E741" s="197" t="s">
        <v>1169</v>
      </c>
      <c r="F741" s="236"/>
      <c r="G741" s="237"/>
      <c r="H741" s="237"/>
      <c r="I741" s="236"/>
      <c r="J741" s="202"/>
      <c r="K741" s="202"/>
    </row>
    <row r="742" spans="1:11" s="201" customFormat="1" hidden="1" x14ac:dyDescent="1.05">
      <c r="A742" s="222"/>
      <c r="B742" s="220"/>
      <c r="C742" s="220"/>
      <c r="D742" s="198"/>
      <c r="E742" s="197" t="s">
        <v>1168</v>
      </c>
      <c r="F742" s="236"/>
      <c r="G742" s="237"/>
      <c r="H742" s="237"/>
      <c r="I742" s="236"/>
      <c r="J742" s="202"/>
      <c r="K742" s="202"/>
    </row>
    <row r="743" spans="1:11" s="201" customFormat="1" hidden="1" x14ac:dyDescent="1.05">
      <c r="A743" s="222"/>
      <c r="B743" s="220"/>
      <c r="C743" s="220"/>
      <c r="D743" s="198"/>
      <c r="E743" s="197"/>
      <c r="F743" s="236"/>
      <c r="G743" s="237"/>
      <c r="H743" s="237"/>
      <c r="I743" s="236"/>
      <c r="J743" s="202"/>
      <c r="K743" s="202"/>
    </row>
    <row r="744" spans="1:11" hidden="1" x14ac:dyDescent="1.05">
      <c r="A744" s="222"/>
      <c r="B744" s="220"/>
      <c r="C744" s="220"/>
      <c r="F744" s="236"/>
      <c r="G744" s="237"/>
      <c r="H744" s="237"/>
      <c r="I744" s="236"/>
    </row>
    <row r="745" spans="1:11" hidden="1" x14ac:dyDescent="1.05">
      <c r="A745" s="222"/>
      <c r="B745" s="246" t="s">
        <v>1320</v>
      </c>
      <c r="C745" s="220"/>
      <c r="D745" s="198" t="s">
        <v>1319</v>
      </c>
      <c r="E745" s="197" t="s">
        <v>1170</v>
      </c>
      <c r="F745" s="244">
        <v>0</v>
      </c>
      <c r="G745" s="245">
        <v>0</v>
      </c>
      <c r="H745" s="245">
        <v>0</v>
      </c>
      <c r="I745" s="244">
        <v>0</v>
      </c>
    </row>
    <row r="746" spans="1:11" hidden="1" x14ac:dyDescent="1.05">
      <c r="A746" s="222"/>
      <c r="B746" s="220"/>
      <c r="C746" s="220"/>
      <c r="E746" s="197" t="s">
        <v>1169</v>
      </c>
      <c r="F746" s="236"/>
      <c r="G746" s="237"/>
      <c r="H746" s="237"/>
      <c r="I746" s="236"/>
    </row>
    <row r="747" spans="1:11" hidden="1" x14ac:dyDescent="1.05">
      <c r="A747" s="222"/>
      <c r="B747" s="220"/>
      <c r="C747" s="220"/>
      <c r="E747" s="197" t="s">
        <v>1168</v>
      </c>
      <c r="F747" s="236"/>
      <c r="G747" s="237"/>
      <c r="H747" s="237"/>
      <c r="I747" s="236"/>
    </row>
    <row r="748" spans="1:11" hidden="1" x14ac:dyDescent="1.05">
      <c r="A748" s="222"/>
      <c r="B748" s="220"/>
      <c r="C748" s="220"/>
      <c r="F748" s="236"/>
      <c r="G748" s="237"/>
      <c r="H748" s="237"/>
      <c r="I748" s="236"/>
    </row>
    <row r="749" spans="1:11" hidden="1" x14ac:dyDescent="1.05">
      <c r="A749" s="222"/>
      <c r="B749" s="220"/>
      <c r="C749" s="220"/>
      <c r="F749" s="236"/>
      <c r="G749" s="237"/>
      <c r="H749" s="237"/>
      <c r="I749" s="236"/>
    </row>
    <row r="750" spans="1:11" ht="144" hidden="1" x14ac:dyDescent="1.05">
      <c r="A750" s="222"/>
      <c r="B750" s="246" t="s">
        <v>1327</v>
      </c>
      <c r="C750" s="220"/>
      <c r="D750" s="198" t="s">
        <v>1326</v>
      </c>
      <c r="E750" s="197" t="s">
        <v>1170</v>
      </c>
      <c r="F750" s="244">
        <v>0</v>
      </c>
      <c r="G750" s="245">
        <v>0</v>
      </c>
      <c r="H750" s="245">
        <v>0</v>
      </c>
      <c r="I750" s="244">
        <v>0</v>
      </c>
    </row>
    <row r="751" spans="1:11" hidden="1" x14ac:dyDescent="1.05">
      <c r="A751" s="222"/>
      <c r="B751" s="220"/>
      <c r="C751" s="220"/>
      <c r="E751" s="197" t="s">
        <v>1169</v>
      </c>
      <c r="F751" s="236"/>
      <c r="G751" s="237"/>
      <c r="H751" s="237"/>
      <c r="I751" s="236"/>
    </row>
    <row r="752" spans="1:11" hidden="1" x14ac:dyDescent="1.05">
      <c r="A752" s="222"/>
      <c r="B752" s="220"/>
      <c r="C752" s="220"/>
      <c r="E752" s="197" t="s">
        <v>1168</v>
      </c>
      <c r="F752" s="236"/>
      <c r="G752" s="237"/>
      <c r="H752" s="237"/>
      <c r="I752" s="236"/>
    </row>
    <row r="753" spans="1:9" x14ac:dyDescent="1.05">
      <c r="A753" s="222"/>
      <c r="B753" s="220"/>
      <c r="C753" s="220"/>
      <c r="F753" s="236"/>
      <c r="G753" s="237"/>
      <c r="H753" s="237"/>
      <c r="I753" s="236"/>
    </row>
    <row r="754" spans="1:9" hidden="1" x14ac:dyDescent="1.05">
      <c r="A754" s="222"/>
      <c r="B754" s="220"/>
      <c r="C754" s="220"/>
      <c r="F754" s="236"/>
      <c r="G754" s="237"/>
      <c r="H754" s="237"/>
      <c r="I754" s="236"/>
    </row>
    <row r="755" spans="1:9" hidden="1" x14ac:dyDescent="1.05">
      <c r="A755" s="222"/>
      <c r="B755" s="201" t="s">
        <v>1296</v>
      </c>
      <c r="C755" s="225" t="s">
        <v>1347</v>
      </c>
      <c r="D755" s="221" t="s">
        <v>1421</v>
      </c>
      <c r="E755" s="220" t="s">
        <v>1170</v>
      </c>
      <c r="F755" s="234">
        <f>+F740+F745+F750</f>
        <v>0</v>
      </c>
      <c r="G755" s="235">
        <f>+G740+G745+G750</f>
        <v>0</v>
      </c>
      <c r="H755" s="235">
        <f>+H740+H745+H750</f>
        <v>0</v>
      </c>
      <c r="I755" s="234">
        <f>+I740+I745+I750</f>
        <v>0</v>
      </c>
    </row>
    <row r="756" spans="1:9" hidden="1" x14ac:dyDescent="1.05">
      <c r="A756" s="222"/>
      <c r="B756" s="220"/>
      <c r="C756" s="220"/>
      <c r="E756" s="220" t="s">
        <v>1169</v>
      </c>
      <c r="F756" s="236"/>
      <c r="G756" s="237"/>
      <c r="H756" s="237"/>
      <c r="I756" s="236"/>
    </row>
    <row r="757" spans="1:9" hidden="1" x14ac:dyDescent="1.05">
      <c r="A757" s="222"/>
      <c r="B757" s="220"/>
      <c r="C757" s="220"/>
      <c r="E757" s="220" t="s">
        <v>1168</v>
      </c>
      <c r="F757" s="236"/>
      <c r="G757" s="237"/>
      <c r="H757" s="237"/>
      <c r="I757" s="236"/>
    </row>
    <row r="758" spans="1:9" hidden="1" x14ac:dyDescent="1.05">
      <c r="A758" s="222"/>
      <c r="B758" s="220"/>
      <c r="C758" s="220"/>
      <c r="F758" s="236"/>
      <c r="G758" s="237"/>
      <c r="H758" s="237"/>
      <c r="I758" s="236"/>
    </row>
    <row r="759" spans="1:9" hidden="1" x14ac:dyDescent="1.05">
      <c r="A759" s="222"/>
      <c r="B759" s="220"/>
      <c r="C759" s="220"/>
      <c r="F759" s="236"/>
      <c r="G759" s="237"/>
      <c r="H759" s="237"/>
      <c r="I759" s="236"/>
    </row>
    <row r="760" spans="1:9" ht="216" hidden="1" x14ac:dyDescent="1.05">
      <c r="A760" s="233" t="s">
        <v>1420</v>
      </c>
      <c r="B760" s="249" t="s">
        <v>693</v>
      </c>
      <c r="C760" s="225" t="s">
        <v>668</v>
      </c>
      <c r="D760" s="221" t="s">
        <v>1419</v>
      </c>
      <c r="E760" s="220"/>
      <c r="F760" s="247"/>
      <c r="G760" s="248"/>
      <c r="H760" s="248"/>
      <c r="I760" s="247"/>
    </row>
    <row r="761" spans="1:9" hidden="1" x14ac:dyDescent="1.05">
      <c r="A761" s="222"/>
      <c r="B761" s="246" t="s">
        <v>1307</v>
      </c>
      <c r="C761" s="220"/>
      <c r="D761" s="198" t="s">
        <v>1306</v>
      </c>
      <c r="E761" s="197" t="s">
        <v>1170</v>
      </c>
      <c r="F761" s="244">
        <v>0</v>
      </c>
      <c r="G761" s="245">
        <v>0</v>
      </c>
      <c r="H761" s="245">
        <v>0</v>
      </c>
      <c r="I761" s="244">
        <v>0</v>
      </c>
    </row>
    <row r="762" spans="1:9" hidden="1" x14ac:dyDescent="1.05">
      <c r="A762" s="222"/>
      <c r="B762" s="220"/>
      <c r="C762" s="220"/>
      <c r="E762" s="197" t="s">
        <v>1169</v>
      </c>
      <c r="F762" s="236"/>
      <c r="G762" s="237"/>
      <c r="H762" s="237"/>
      <c r="I762" s="236"/>
    </row>
    <row r="763" spans="1:9" hidden="1" x14ac:dyDescent="1.05">
      <c r="A763" s="222"/>
      <c r="B763" s="220"/>
      <c r="C763" s="220"/>
      <c r="E763" s="197" t="s">
        <v>1168</v>
      </c>
      <c r="F763" s="236"/>
      <c r="G763" s="237"/>
      <c r="H763" s="237"/>
      <c r="I763" s="236"/>
    </row>
    <row r="764" spans="1:9" hidden="1" x14ac:dyDescent="1.05">
      <c r="A764" s="222"/>
      <c r="B764" s="220"/>
      <c r="C764" s="220"/>
      <c r="F764" s="236"/>
      <c r="G764" s="237"/>
      <c r="H764" s="237"/>
      <c r="I764" s="236"/>
    </row>
    <row r="765" spans="1:9" hidden="1" x14ac:dyDescent="1.05">
      <c r="A765" s="222"/>
      <c r="B765" s="220"/>
      <c r="C765" s="220"/>
      <c r="F765" s="236"/>
      <c r="G765" s="237"/>
      <c r="H765" s="237"/>
      <c r="I765" s="236"/>
    </row>
    <row r="766" spans="1:9" hidden="1" x14ac:dyDescent="1.05">
      <c r="A766" s="222"/>
      <c r="B766" s="246" t="s">
        <v>1320</v>
      </c>
      <c r="C766" s="220"/>
      <c r="D766" s="198" t="s">
        <v>1319</v>
      </c>
      <c r="E766" s="197" t="s">
        <v>1170</v>
      </c>
      <c r="F766" s="244">
        <v>0</v>
      </c>
      <c r="G766" s="245">
        <v>0</v>
      </c>
      <c r="H766" s="245">
        <v>0</v>
      </c>
      <c r="I766" s="244">
        <v>0</v>
      </c>
    </row>
    <row r="767" spans="1:9" hidden="1" x14ac:dyDescent="1.05">
      <c r="A767" s="222"/>
      <c r="B767" s="220"/>
      <c r="C767" s="220"/>
      <c r="E767" s="197" t="s">
        <v>1169</v>
      </c>
      <c r="F767" s="236"/>
      <c r="G767" s="237"/>
      <c r="H767" s="237"/>
      <c r="I767" s="236"/>
    </row>
    <row r="768" spans="1:9" hidden="1" x14ac:dyDescent="1.05">
      <c r="A768" s="222"/>
      <c r="B768" s="220"/>
      <c r="C768" s="220"/>
      <c r="E768" s="197" t="s">
        <v>1168</v>
      </c>
      <c r="F768" s="236"/>
      <c r="G768" s="237"/>
      <c r="H768" s="237"/>
      <c r="I768" s="236"/>
    </row>
    <row r="769" spans="1:9" hidden="1" x14ac:dyDescent="1.05">
      <c r="A769" s="222"/>
      <c r="B769" s="220"/>
      <c r="C769" s="220"/>
      <c r="F769" s="236"/>
      <c r="G769" s="237"/>
      <c r="H769" s="237"/>
      <c r="I769" s="236"/>
    </row>
    <row r="770" spans="1:9" hidden="1" x14ac:dyDescent="1.05">
      <c r="A770" s="258"/>
      <c r="B770" s="256"/>
      <c r="C770" s="256"/>
      <c r="D770" s="260"/>
      <c r="E770" s="259"/>
      <c r="F770" s="284"/>
      <c r="G770" s="285"/>
      <c r="H770" s="285"/>
      <c r="I770" s="284"/>
    </row>
    <row r="771" spans="1:9" ht="144" hidden="1" x14ac:dyDescent="1.05">
      <c r="A771" s="222"/>
      <c r="B771" s="246" t="s">
        <v>1327</v>
      </c>
      <c r="C771" s="220"/>
      <c r="D771" s="198" t="s">
        <v>1326</v>
      </c>
      <c r="E771" s="197" t="s">
        <v>1170</v>
      </c>
      <c r="F771" s="244">
        <v>0</v>
      </c>
      <c r="G771" s="245">
        <v>0</v>
      </c>
      <c r="H771" s="245">
        <v>0</v>
      </c>
      <c r="I771" s="244">
        <v>0</v>
      </c>
    </row>
    <row r="772" spans="1:9" hidden="1" x14ac:dyDescent="1.05">
      <c r="A772" s="222"/>
      <c r="B772" s="220"/>
      <c r="C772" s="220"/>
      <c r="E772" s="197" t="s">
        <v>1169</v>
      </c>
      <c r="F772" s="236"/>
      <c r="G772" s="237"/>
      <c r="H772" s="237"/>
      <c r="I772" s="236"/>
    </row>
    <row r="773" spans="1:9" hidden="1" x14ac:dyDescent="1.05">
      <c r="A773" s="222"/>
      <c r="B773" s="220"/>
      <c r="C773" s="220"/>
      <c r="E773" s="197" t="s">
        <v>1168</v>
      </c>
      <c r="F773" s="236"/>
      <c r="G773" s="237"/>
      <c r="H773" s="237"/>
      <c r="I773" s="236"/>
    </row>
    <row r="774" spans="1:9" hidden="1" x14ac:dyDescent="1.05">
      <c r="A774" s="222"/>
      <c r="B774" s="220"/>
      <c r="C774" s="220"/>
      <c r="F774" s="236"/>
      <c r="G774" s="237"/>
      <c r="H774" s="237"/>
      <c r="I774" s="236"/>
    </row>
    <row r="775" spans="1:9" hidden="1" x14ac:dyDescent="1.05">
      <c r="A775" s="222"/>
      <c r="B775" s="220"/>
      <c r="C775" s="220"/>
      <c r="F775" s="236"/>
      <c r="G775" s="237"/>
      <c r="H775" s="237"/>
      <c r="I775" s="236"/>
    </row>
    <row r="776" spans="1:9" ht="216" hidden="1" x14ac:dyDescent="1.05">
      <c r="A776" s="222"/>
      <c r="B776" s="201" t="s">
        <v>1296</v>
      </c>
      <c r="C776" s="225" t="s">
        <v>668</v>
      </c>
      <c r="D776" s="221" t="s">
        <v>1419</v>
      </c>
      <c r="E776" s="220" t="s">
        <v>1170</v>
      </c>
      <c r="F776" s="234">
        <f>+F761+F766+F771</f>
        <v>0</v>
      </c>
      <c r="G776" s="235">
        <f>+G761+G766+G771</f>
        <v>0</v>
      </c>
      <c r="H776" s="235">
        <f>+H761+H766+H771</f>
        <v>0</v>
      </c>
      <c r="I776" s="234">
        <f>+I761+I766+I771</f>
        <v>0</v>
      </c>
    </row>
    <row r="777" spans="1:9" hidden="1" x14ac:dyDescent="1.05">
      <c r="A777" s="222"/>
      <c r="B777" s="220"/>
      <c r="C777" s="220"/>
      <c r="E777" s="220" t="s">
        <v>1169</v>
      </c>
      <c r="F777" s="236"/>
      <c r="G777" s="237"/>
      <c r="H777" s="237"/>
      <c r="I777" s="236"/>
    </row>
    <row r="778" spans="1:9" hidden="1" x14ac:dyDescent="1.05">
      <c r="A778" s="222"/>
      <c r="B778" s="220"/>
      <c r="C778" s="220"/>
      <c r="E778" s="220" t="s">
        <v>1168</v>
      </c>
      <c r="F778" s="236"/>
      <c r="G778" s="237"/>
      <c r="H778" s="237"/>
      <c r="I778" s="236"/>
    </row>
    <row r="779" spans="1:9" hidden="1" x14ac:dyDescent="1.05">
      <c r="A779" s="222"/>
      <c r="B779" s="220"/>
      <c r="C779" s="220"/>
      <c r="F779" s="236"/>
      <c r="G779" s="237"/>
      <c r="H779" s="237"/>
      <c r="I779" s="236"/>
    </row>
    <row r="780" spans="1:9" hidden="1" x14ac:dyDescent="1.05">
      <c r="A780" s="222"/>
      <c r="B780" s="220"/>
      <c r="C780" s="220"/>
      <c r="F780" s="236"/>
      <c r="G780" s="237"/>
      <c r="H780" s="237"/>
      <c r="I780" s="236"/>
    </row>
    <row r="781" spans="1:9" ht="144" hidden="1" x14ac:dyDescent="1.05">
      <c r="A781" s="233" t="s">
        <v>1418</v>
      </c>
      <c r="B781" s="249" t="s">
        <v>693</v>
      </c>
      <c r="C781" s="225" t="s">
        <v>672</v>
      </c>
      <c r="D781" s="221" t="s">
        <v>1417</v>
      </c>
      <c r="E781" s="220"/>
      <c r="F781" s="247"/>
      <c r="G781" s="248"/>
      <c r="H781" s="248"/>
      <c r="I781" s="247"/>
    </row>
    <row r="782" spans="1:9" hidden="1" x14ac:dyDescent="1.05">
      <c r="A782" s="226"/>
      <c r="B782" s="246" t="s">
        <v>1307</v>
      </c>
      <c r="C782" s="220"/>
      <c r="D782" s="198" t="s">
        <v>1306</v>
      </c>
      <c r="E782" s="197" t="s">
        <v>1170</v>
      </c>
      <c r="F782" s="244">
        <v>0</v>
      </c>
      <c r="G782" s="245">
        <v>0</v>
      </c>
      <c r="H782" s="245">
        <v>0</v>
      </c>
      <c r="I782" s="244">
        <v>0</v>
      </c>
    </row>
    <row r="783" spans="1:9" hidden="1" x14ac:dyDescent="1.05">
      <c r="A783" s="226"/>
      <c r="B783" s="220"/>
      <c r="C783" s="220"/>
      <c r="E783" s="197" t="s">
        <v>1169</v>
      </c>
      <c r="F783" s="236"/>
      <c r="G783" s="237"/>
      <c r="H783" s="237"/>
      <c r="I783" s="236"/>
    </row>
    <row r="784" spans="1:9" hidden="1" x14ac:dyDescent="1.05">
      <c r="A784" s="226"/>
      <c r="B784" s="220"/>
      <c r="C784" s="220"/>
      <c r="E784" s="197" t="s">
        <v>1168</v>
      </c>
      <c r="F784" s="236"/>
      <c r="G784" s="237"/>
      <c r="H784" s="237"/>
      <c r="I784" s="236"/>
    </row>
    <row r="785" spans="1:9" hidden="1" x14ac:dyDescent="1.05">
      <c r="A785" s="226"/>
      <c r="B785" s="220"/>
      <c r="C785" s="220"/>
      <c r="F785" s="236"/>
      <c r="G785" s="237"/>
      <c r="H785" s="237"/>
      <c r="I785" s="236"/>
    </row>
    <row r="786" spans="1:9" hidden="1" x14ac:dyDescent="1.05">
      <c r="A786" s="226"/>
      <c r="B786" s="220"/>
      <c r="C786" s="220"/>
      <c r="F786" s="236"/>
      <c r="G786" s="237"/>
      <c r="H786" s="237"/>
      <c r="I786" s="236"/>
    </row>
    <row r="787" spans="1:9" hidden="1" x14ac:dyDescent="1.05">
      <c r="A787" s="226"/>
      <c r="B787" s="246" t="s">
        <v>1320</v>
      </c>
      <c r="C787" s="220"/>
      <c r="D787" s="198" t="s">
        <v>1319</v>
      </c>
      <c r="E787" s="197" t="s">
        <v>1170</v>
      </c>
      <c r="F787" s="244">
        <v>0</v>
      </c>
      <c r="G787" s="245">
        <v>0</v>
      </c>
      <c r="H787" s="245">
        <v>0</v>
      </c>
      <c r="I787" s="244">
        <v>0</v>
      </c>
    </row>
    <row r="788" spans="1:9" hidden="1" x14ac:dyDescent="1.05">
      <c r="A788" s="226"/>
      <c r="B788" s="220"/>
      <c r="C788" s="220"/>
      <c r="E788" s="197" t="s">
        <v>1169</v>
      </c>
      <c r="F788" s="236"/>
      <c r="G788" s="237"/>
      <c r="H788" s="237"/>
      <c r="I788" s="236"/>
    </row>
    <row r="789" spans="1:9" hidden="1" x14ac:dyDescent="1.05">
      <c r="A789" s="226"/>
      <c r="B789" s="220"/>
      <c r="C789" s="220"/>
      <c r="E789" s="197" t="s">
        <v>1168</v>
      </c>
      <c r="F789" s="236"/>
      <c r="G789" s="237"/>
      <c r="H789" s="237"/>
      <c r="I789" s="236"/>
    </row>
    <row r="790" spans="1:9" hidden="1" x14ac:dyDescent="1.05">
      <c r="A790" s="226"/>
      <c r="B790" s="220"/>
      <c r="C790" s="220"/>
      <c r="F790" s="236"/>
      <c r="G790" s="237"/>
      <c r="H790" s="237"/>
      <c r="I790" s="236"/>
    </row>
    <row r="791" spans="1:9" hidden="1" x14ac:dyDescent="1.05">
      <c r="A791" s="226"/>
      <c r="B791" s="220"/>
      <c r="C791" s="220"/>
      <c r="F791" s="236"/>
      <c r="G791" s="237"/>
      <c r="H791" s="237"/>
      <c r="I791" s="236"/>
    </row>
    <row r="792" spans="1:9" ht="144" hidden="1" x14ac:dyDescent="1.05">
      <c r="A792" s="222"/>
      <c r="B792" s="246" t="s">
        <v>1327</v>
      </c>
      <c r="C792" s="220"/>
      <c r="D792" s="198" t="s">
        <v>1326</v>
      </c>
      <c r="E792" s="197" t="s">
        <v>1170</v>
      </c>
      <c r="F792" s="244">
        <v>0</v>
      </c>
      <c r="G792" s="245">
        <v>0</v>
      </c>
      <c r="H792" s="245">
        <v>0</v>
      </c>
      <c r="I792" s="244">
        <v>0</v>
      </c>
    </row>
    <row r="793" spans="1:9" hidden="1" x14ac:dyDescent="1.05">
      <c r="A793" s="222"/>
      <c r="B793" s="220"/>
      <c r="C793" s="220"/>
      <c r="E793" s="197" t="s">
        <v>1169</v>
      </c>
      <c r="F793" s="236"/>
      <c r="G793" s="237"/>
      <c r="H793" s="237"/>
      <c r="I793" s="236"/>
    </row>
    <row r="794" spans="1:9" hidden="1" x14ac:dyDescent="1.05">
      <c r="A794" s="222"/>
      <c r="B794" s="220"/>
      <c r="C794" s="220"/>
      <c r="E794" s="197" t="s">
        <v>1168</v>
      </c>
      <c r="F794" s="236"/>
      <c r="G794" s="237"/>
      <c r="H794" s="237"/>
      <c r="I794" s="236"/>
    </row>
    <row r="795" spans="1:9" hidden="1" x14ac:dyDescent="1.05">
      <c r="A795" s="222"/>
      <c r="B795" s="220"/>
      <c r="C795" s="220"/>
      <c r="F795" s="236"/>
      <c r="G795" s="237"/>
      <c r="H795" s="237"/>
      <c r="I795" s="236"/>
    </row>
    <row r="796" spans="1:9" hidden="1" x14ac:dyDescent="1.05">
      <c r="A796" s="222"/>
      <c r="B796" s="220"/>
      <c r="C796" s="220"/>
      <c r="F796" s="236"/>
      <c r="G796" s="237"/>
      <c r="H796" s="237"/>
      <c r="I796" s="236"/>
    </row>
    <row r="797" spans="1:9" ht="144" hidden="1" x14ac:dyDescent="1.05">
      <c r="A797" s="226"/>
      <c r="B797" s="201" t="s">
        <v>1296</v>
      </c>
      <c r="C797" s="225" t="s">
        <v>672</v>
      </c>
      <c r="D797" s="221" t="s">
        <v>1417</v>
      </c>
      <c r="E797" s="220" t="s">
        <v>1170</v>
      </c>
      <c r="F797" s="234">
        <f>+F782+F787+F792</f>
        <v>0</v>
      </c>
      <c r="G797" s="235">
        <f>+G782+G787+G792</f>
        <v>0</v>
      </c>
      <c r="H797" s="235">
        <f>+H782+H787+H792</f>
        <v>0</v>
      </c>
      <c r="I797" s="234">
        <f>+I782+I787+I792</f>
        <v>0</v>
      </c>
    </row>
    <row r="798" spans="1:9" hidden="1" x14ac:dyDescent="1.05">
      <c r="A798" s="226"/>
      <c r="B798" s="220"/>
      <c r="C798" s="220"/>
      <c r="E798" s="220" t="s">
        <v>1169</v>
      </c>
      <c r="F798" s="236"/>
      <c r="G798" s="237"/>
      <c r="H798" s="237"/>
      <c r="I798" s="236"/>
    </row>
    <row r="799" spans="1:9" hidden="1" x14ac:dyDescent="1.05">
      <c r="A799" s="226"/>
      <c r="B799" s="225"/>
      <c r="C799" s="220"/>
      <c r="E799" s="220" t="s">
        <v>1168</v>
      </c>
      <c r="F799" s="236"/>
      <c r="G799" s="237"/>
      <c r="H799" s="237"/>
      <c r="I799" s="236"/>
    </row>
    <row r="800" spans="1:9" hidden="1" x14ac:dyDescent="1.05">
      <c r="A800" s="226"/>
      <c r="B800" s="225"/>
      <c r="C800" s="220"/>
      <c r="E800" s="220"/>
      <c r="F800" s="236"/>
      <c r="G800" s="237"/>
      <c r="H800" s="237"/>
      <c r="I800" s="236"/>
    </row>
    <row r="801" spans="1:9" hidden="1" x14ac:dyDescent="1.05">
      <c r="A801" s="282"/>
      <c r="B801" s="281"/>
      <c r="C801" s="256"/>
      <c r="D801" s="260"/>
      <c r="E801" s="259"/>
      <c r="F801" s="284"/>
      <c r="G801" s="285"/>
      <c r="H801" s="285"/>
      <c r="I801" s="284"/>
    </row>
    <row r="802" spans="1:9" ht="144" hidden="1" x14ac:dyDescent="1.05">
      <c r="A802" s="233" t="s">
        <v>1416</v>
      </c>
      <c r="B802" s="249" t="s">
        <v>693</v>
      </c>
      <c r="C802" s="225" t="s">
        <v>1366</v>
      </c>
      <c r="D802" s="221" t="s">
        <v>1415</v>
      </c>
      <c r="E802" s="220"/>
      <c r="F802" s="247"/>
      <c r="G802" s="248"/>
      <c r="H802" s="248"/>
      <c r="I802" s="247"/>
    </row>
    <row r="803" spans="1:9" hidden="1" x14ac:dyDescent="1.05">
      <c r="A803" s="222"/>
      <c r="B803" s="246" t="s">
        <v>1307</v>
      </c>
      <c r="C803" s="220"/>
      <c r="D803" s="198" t="s">
        <v>1306</v>
      </c>
      <c r="E803" s="197" t="s">
        <v>1170</v>
      </c>
      <c r="F803" s="244">
        <v>0</v>
      </c>
      <c r="G803" s="245">
        <v>0</v>
      </c>
      <c r="H803" s="245">
        <v>0</v>
      </c>
      <c r="I803" s="244">
        <v>0</v>
      </c>
    </row>
    <row r="804" spans="1:9" hidden="1" x14ac:dyDescent="1.05">
      <c r="A804" s="222"/>
      <c r="B804" s="220"/>
      <c r="C804" s="220"/>
      <c r="E804" s="197" t="s">
        <v>1169</v>
      </c>
      <c r="F804" s="236"/>
      <c r="G804" s="237"/>
      <c r="H804" s="237"/>
      <c r="I804" s="236"/>
    </row>
    <row r="805" spans="1:9" hidden="1" x14ac:dyDescent="1.05">
      <c r="A805" s="222"/>
      <c r="B805" s="220"/>
      <c r="C805" s="220"/>
      <c r="E805" s="197" t="s">
        <v>1168</v>
      </c>
      <c r="F805" s="236"/>
      <c r="G805" s="237"/>
      <c r="H805" s="237"/>
      <c r="I805" s="236"/>
    </row>
    <row r="806" spans="1:9" hidden="1" x14ac:dyDescent="1.05">
      <c r="A806" s="222"/>
      <c r="B806" s="220"/>
      <c r="C806" s="220"/>
      <c r="F806" s="236"/>
      <c r="G806" s="237"/>
      <c r="H806" s="237"/>
      <c r="I806" s="236"/>
    </row>
    <row r="807" spans="1:9" hidden="1" x14ac:dyDescent="1.05">
      <c r="A807" s="222"/>
      <c r="B807" s="220"/>
      <c r="C807" s="220"/>
      <c r="F807" s="236"/>
      <c r="G807" s="237"/>
      <c r="H807" s="237"/>
      <c r="I807" s="236"/>
    </row>
    <row r="808" spans="1:9" hidden="1" x14ac:dyDescent="1.05">
      <c r="A808" s="222"/>
      <c r="B808" s="246" t="s">
        <v>1320</v>
      </c>
      <c r="C808" s="220"/>
      <c r="D808" s="198" t="s">
        <v>1319</v>
      </c>
      <c r="E808" s="197" t="s">
        <v>1170</v>
      </c>
      <c r="F808" s="244">
        <v>0</v>
      </c>
      <c r="G808" s="245">
        <v>0</v>
      </c>
      <c r="H808" s="245">
        <v>0</v>
      </c>
      <c r="I808" s="244">
        <v>0</v>
      </c>
    </row>
    <row r="809" spans="1:9" hidden="1" x14ac:dyDescent="1.05">
      <c r="A809" s="222"/>
      <c r="B809" s="220"/>
      <c r="C809" s="220"/>
      <c r="E809" s="197" t="s">
        <v>1169</v>
      </c>
      <c r="F809" s="236"/>
      <c r="G809" s="237"/>
      <c r="H809" s="237"/>
      <c r="I809" s="236"/>
    </row>
    <row r="810" spans="1:9" hidden="1" x14ac:dyDescent="1.05">
      <c r="A810" s="222"/>
      <c r="B810" s="220"/>
      <c r="C810" s="220"/>
      <c r="E810" s="197" t="s">
        <v>1168</v>
      </c>
      <c r="F810" s="236"/>
      <c r="G810" s="237"/>
      <c r="H810" s="237"/>
      <c r="I810" s="236"/>
    </row>
    <row r="811" spans="1:9" hidden="1" x14ac:dyDescent="1.05">
      <c r="A811" s="222"/>
      <c r="B811" s="220"/>
      <c r="C811" s="220"/>
      <c r="F811" s="236"/>
      <c r="G811" s="237"/>
      <c r="H811" s="237"/>
      <c r="I811" s="236"/>
    </row>
    <row r="812" spans="1:9" hidden="1" x14ac:dyDescent="1.05">
      <c r="A812" s="222"/>
      <c r="B812" s="220"/>
      <c r="C812" s="220"/>
      <c r="F812" s="236"/>
      <c r="G812" s="237"/>
      <c r="H812" s="237"/>
      <c r="I812" s="236"/>
    </row>
    <row r="813" spans="1:9" ht="144" hidden="1" x14ac:dyDescent="1.05">
      <c r="A813" s="222"/>
      <c r="B813" s="246" t="s">
        <v>1327</v>
      </c>
      <c r="C813" s="220"/>
      <c r="D813" s="198" t="s">
        <v>1326</v>
      </c>
      <c r="E813" s="197" t="s">
        <v>1170</v>
      </c>
      <c r="F813" s="244">
        <v>0</v>
      </c>
      <c r="G813" s="245">
        <v>0</v>
      </c>
      <c r="H813" s="245">
        <v>0</v>
      </c>
      <c r="I813" s="244">
        <v>0</v>
      </c>
    </row>
    <row r="814" spans="1:9" hidden="1" x14ac:dyDescent="1.05">
      <c r="A814" s="222"/>
      <c r="B814" s="220"/>
      <c r="C814" s="220"/>
      <c r="E814" s="197" t="s">
        <v>1169</v>
      </c>
      <c r="F814" s="236"/>
      <c r="G814" s="237"/>
      <c r="H814" s="237"/>
      <c r="I814" s="236"/>
    </row>
    <row r="815" spans="1:9" hidden="1" x14ac:dyDescent="1.05">
      <c r="A815" s="222"/>
      <c r="B815" s="220"/>
      <c r="C815" s="220"/>
      <c r="E815" s="197" t="s">
        <v>1168</v>
      </c>
      <c r="F815" s="236"/>
      <c r="G815" s="237"/>
      <c r="H815" s="237"/>
      <c r="I815" s="236"/>
    </row>
    <row r="816" spans="1:9" hidden="1" x14ac:dyDescent="1.05">
      <c r="A816" s="222"/>
      <c r="B816" s="220"/>
      <c r="C816" s="220"/>
      <c r="F816" s="236"/>
      <c r="G816" s="237"/>
      <c r="H816" s="237"/>
      <c r="I816" s="236"/>
    </row>
    <row r="817" spans="1:11" hidden="1" x14ac:dyDescent="1.05">
      <c r="A817" s="222"/>
      <c r="B817" s="220"/>
      <c r="C817" s="220"/>
      <c r="F817" s="236"/>
      <c r="G817" s="237"/>
      <c r="H817" s="237"/>
      <c r="I817" s="236"/>
    </row>
    <row r="818" spans="1:11" ht="144" hidden="1" x14ac:dyDescent="1.05">
      <c r="A818" s="222"/>
      <c r="B818" s="201" t="s">
        <v>1296</v>
      </c>
      <c r="C818" s="225" t="s">
        <v>1366</v>
      </c>
      <c r="D818" s="221" t="s">
        <v>1415</v>
      </c>
      <c r="E818" s="220" t="s">
        <v>1170</v>
      </c>
      <c r="F818" s="234">
        <f>+F803+F808+F813</f>
        <v>0</v>
      </c>
      <c r="G818" s="235">
        <f>+G803+G808+G813</f>
        <v>0</v>
      </c>
      <c r="H818" s="235">
        <f>+H803+H808+H813</f>
        <v>0</v>
      </c>
      <c r="I818" s="234">
        <f>+I803+I808+I813</f>
        <v>0</v>
      </c>
    </row>
    <row r="819" spans="1:11" hidden="1" x14ac:dyDescent="1.05">
      <c r="A819" s="222"/>
      <c r="B819" s="220"/>
      <c r="C819" s="220"/>
      <c r="E819" s="220" t="s">
        <v>1169</v>
      </c>
      <c r="F819" s="236"/>
      <c r="G819" s="237"/>
      <c r="H819" s="237"/>
      <c r="I819" s="236"/>
    </row>
    <row r="820" spans="1:11" hidden="1" x14ac:dyDescent="1.05">
      <c r="A820" s="222"/>
      <c r="B820" s="220"/>
      <c r="C820" s="220"/>
      <c r="E820" s="220" t="s">
        <v>1168</v>
      </c>
      <c r="F820" s="236"/>
      <c r="G820" s="237"/>
      <c r="H820" s="237"/>
      <c r="I820" s="236"/>
    </row>
    <row r="821" spans="1:11" hidden="1" x14ac:dyDescent="1.05">
      <c r="A821" s="222"/>
      <c r="B821" s="220"/>
      <c r="C821" s="220"/>
      <c r="F821" s="236"/>
      <c r="G821" s="237"/>
      <c r="H821" s="237"/>
      <c r="I821" s="236"/>
    </row>
    <row r="822" spans="1:11" hidden="1" x14ac:dyDescent="1.05">
      <c r="A822" s="222"/>
      <c r="B822" s="220"/>
      <c r="C822" s="220"/>
      <c r="F822" s="236"/>
      <c r="G822" s="237"/>
      <c r="H822" s="237"/>
      <c r="I822" s="236"/>
    </row>
    <row r="823" spans="1:11" ht="144" hidden="1" x14ac:dyDescent="1.05">
      <c r="A823" s="233" t="s">
        <v>1414</v>
      </c>
      <c r="B823" s="249" t="s">
        <v>693</v>
      </c>
      <c r="C823" s="225" t="s">
        <v>673</v>
      </c>
      <c r="D823" s="221" t="s">
        <v>1413</v>
      </c>
      <c r="E823" s="220"/>
      <c r="F823" s="247"/>
      <c r="G823" s="248"/>
      <c r="H823" s="248"/>
      <c r="I823" s="247"/>
    </row>
    <row r="824" spans="1:11" hidden="1" x14ac:dyDescent="1.05">
      <c r="A824" s="222"/>
      <c r="B824" s="246" t="s">
        <v>1307</v>
      </c>
      <c r="C824" s="220"/>
      <c r="D824" s="198" t="s">
        <v>1306</v>
      </c>
      <c r="E824" s="197" t="s">
        <v>1170</v>
      </c>
      <c r="F824" s="244">
        <v>0</v>
      </c>
      <c r="G824" s="245">
        <v>0</v>
      </c>
      <c r="H824" s="245">
        <v>0</v>
      </c>
      <c r="I824" s="244">
        <v>0</v>
      </c>
    </row>
    <row r="825" spans="1:11" hidden="1" x14ac:dyDescent="1.05">
      <c r="A825" s="222"/>
      <c r="B825" s="220"/>
      <c r="C825" s="220"/>
      <c r="E825" s="197" t="s">
        <v>1169</v>
      </c>
      <c r="F825" s="236"/>
      <c r="G825" s="237"/>
      <c r="H825" s="237"/>
      <c r="I825" s="236"/>
    </row>
    <row r="826" spans="1:11" hidden="1" x14ac:dyDescent="1.05">
      <c r="A826" s="222"/>
      <c r="B826" s="220"/>
      <c r="C826" s="220"/>
      <c r="E826" s="197" t="s">
        <v>1168</v>
      </c>
      <c r="F826" s="236"/>
      <c r="G826" s="237"/>
      <c r="H826" s="237"/>
      <c r="I826" s="236"/>
    </row>
    <row r="827" spans="1:11" hidden="1" x14ac:dyDescent="1.05">
      <c r="A827" s="222"/>
      <c r="B827" s="220"/>
      <c r="C827" s="220"/>
      <c r="F827" s="236"/>
      <c r="G827" s="237"/>
      <c r="H827" s="237"/>
      <c r="I827" s="236"/>
    </row>
    <row r="828" spans="1:11" hidden="1" x14ac:dyDescent="1.05">
      <c r="A828" s="222"/>
      <c r="B828" s="220"/>
      <c r="C828" s="220"/>
      <c r="F828" s="236"/>
      <c r="G828" s="237"/>
      <c r="H828" s="237"/>
      <c r="I828" s="236"/>
    </row>
    <row r="829" spans="1:11" hidden="1" x14ac:dyDescent="1.05">
      <c r="A829" s="222"/>
      <c r="B829" s="246" t="s">
        <v>1320</v>
      </c>
      <c r="C829" s="220"/>
      <c r="D829" s="198" t="s">
        <v>1319</v>
      </c>
      <c r="E829" s="197" t="s">
        <v>1170</v>
      </c>
      <c r="F829" s="244">
        <v>0</v>
      </c>
      <c r="G829" s="245">
        <v>0</v>
      </c>
      <c r="H829" s="245">
        <v>0</v>
      </c>
      <c r="I829" s="244">
        <v>0</v>
      </c>
    </row>
    <row r="830" spans="1:11" hidden="1" x14ac:dyDescent="1.05">
      <c r="A830" s="222"/>
      <c r="B830" s="220"/>
      <c r="C830" s="220"/>
      <c r="E830" s="197" t="s">
        <v>1169</v>
      </c>
      <c r="F830" s="236"/>
      <c r="G830" s="237"/>
      <c r="H830" s="237"/>
      <c r="I830" s="236"/>
    </row>
    <row r="831" spans="1:11" s="201" customFormat="1" hidden="1" x14ac:dyDescent="1.05">
      <c r="A831" s="222"/>
      <c r="B831" s="220"/>
      <c r="C831" s="220"/>
      <c r="D831" s="198"/>
      <c r="E831" s="197" t="s">
        <v>1168</v>
      </c>
      <c r="F831" s="236"/>
      <c r="G831" s="237"/>
      <c r="H831" s="237"/>
      <c r="I831" s="236"/>
      <c r="J831" s="202"/>
      <c r="K831" s="202"/>
    </row>
    <row r="832" spans="1:11" s="201" customFormat="1" hidden="1" x14ac:dyDescent="1.05">
      <c r="A832" s="222"/>
      <c r="B832" s="220"/>
      <c r="C832" s="220"/>
      <c r="D832" s="198"/>
      <c r="E832" s="197"/>
      <c r="F832" s="236"/>
      <c r="G832" s="237"/>
      <c r="H832" s="237"/>
      <c r="I832" s="236"/>
      <c r="J832" s="202"/>
      <c r="K832" s="202"/>
    </row>
    <row r="833" spans="1:11" s="201" customFormat="1" hidden="1" x14ac:dyDescent="1.05">
      <c r="A833" s="258"/>
      <c r="B833" s="256"/>
      <c r="C833" s="256"/>
      <c r="D833" s="260"/>
      <c r="E833" s="259"/>
      <c r="F833" s="284"/>
      <c r="G833" s="285"/>
      <c r="H833" s="285"/>
      <c r="I833" s="284"/>
      <c r="J833" s="202"/>
      <c r="K833" s="202"/>
    </row>
    <row r="834" spans="1:11" s="201" customFormat="1" ht="144" hidden="1" x14ac:dyDescent="1.05">
      <c r="A834" s="222"/>
      <c r="B834" s="246" t="s">
        <v>1327</v>
      </c>
      <c r="C834" s="220"/>
      <c r="D834" s="198" t="s">
        <v>1326</v>
      </c>
      <c r="E834" s="197" t="s">
        <v>1170</v>
      </c>
      <c r="F834" s="244">
        <v>0</v>
      </c>
      <c r="G834" s="245">
        <v>0</v>
      </c>
      <c r="H834" s="245">
        <v>0</v>
      </c>
      <c r="I834" s="244">
        <v>0</v>
      </c>
      <c r="J834" s="202"/>
      <c r="K834" s="202"/>
    </row>
    <row r="835" spans="1:11" s="201" customFormat="1" hidden="1" x14ac:dyDescent="1.05">
      <c r="A835" s="222"/>
      <c r="B835" s="220"/>
      <c r="C835" s="220"/>
      <c r="D835" s="198"/>
      <c r="E835" s="197" t="s">
        <v>1169</v>
      </c>
      <c r="F835" s="236"/>
      <c r="G835" s="237"/>
      <c r="H835" s="237"/>
      <c r="I835" s="236"/>
      <c r="J835" s="202"/>
      <c r="K835" s="202"/>
    </row>
    <row r="836" spans="1:11" s="201" customFormat="1" hidden="1" x14ac:dyDescent="1.05">
      <c r="A836" s="222"/>
      <c r="B836" s="220"/>
      <c r="C836" s="220"/>
      <c r="D836" s="198"/>
      <c r="E836" s="197" t="s">
        <v>1168</v>
      </c>
      <c r="F836" s="236"/>
      <c r="G836" s="237"/>
      <c r="H836" s="237"/>
      <c r="I836" s="236"/>
      <c r="J836" s="202"/>
      <c r="K836" s="202"/>
    </row>
    <row r="837" spans="1:11" hidden="1" x14ac:dyDescent="1.05">
      <c r="A837" s="222"/>
      <c r="B837" s="220"/>
      <c r="C837" s="220"/>
      <c r="F837" s="236"/>
      <c r="G837" s="237"/>
      <c r="H837" s="237"/>
      <c r="I837" s="236"/>
    </row>
    <row r="838" spans="1:11" hidden="1" x14ac:dyDescent="1.05">
      <c r="A838" s="222"/>
      <c r="B838" s="220"/>
      <c r="C838" s="220"/>
      <c r="F838" s="236"/>
      <c r="G838" s="237"/>
      <c r="H838" s="237"/>
      <c r="I838" s="236"/>
    </row>
    <row r="839" spans="1:11" ht="144" hidden="1" x14ac:dyDescent="1.05">
      <c r="A839" s="222"/>
      <c r="B839" s="201" t="s">
        <v>1296</v>
      </c>
      <c r="C839" s="225" t="s">
        <v>673</v>
      </c>
      <c r="D839" s="221" t="s">
        <v>1413</v>
      </c>
      <c r="E839" s="220" t="s">
        <v>1170</v>
      </c>
      <c r="F839" s="234">
        <f>+F824+F829+F834</f>
        <v>0</v>
      </c>
      <c r="G839" s="235">
        <f>+G824+G829+G834</f>
        <v>0</v>
      </c>
      <c r="H839" s="235">
        <f>+H824+H829+H834</f>
        <v>0</v>
      </c>
      <c r="I839" s="234">
        <f>+I824+I829+I834</f>
        <v>0</v>
      </c>
    </row>
    <row r="840" spans="1:11" hidden="1" x14ac:dyDescent="1.05">
      <c r="A840" s="222"/>
      <c r="B840" s="201"/>
      <c r="C840" s="225"/>
      <c r="D840" s="221"/>
      <c r="E840" s="220" t="s">
        <v>1169</v>
      </c>
      <c r="F840" s="236"/>
      <c r="G840" s="237"/>
      <c r="H840" s="237"/>
      <c r="I840" s="236"/>
    </row>
    <row r="841" spans="1:11" hidden="1" x14ac:dyDescent="1.05">
      <c r="A841" s="222"/>
      <c r="B841" s="220"/>
      <c r="C841" s="220"/>
      <c r="E841" s="220" t="s">
        <v>1168</v>
      </c>
      <c r="F841" s="236"/>
      <c r="G841" s="237"/>
      <c r="H841" s="237"/>
      <c r="I841" s="236"/>
    </row>
    <row r="842" spans="1:11" hidden="1" x14ac:dyDescent="1.05">
      <c r="A842" s="222"/>
      <c r="B842" s="220"/>
      <c r="C842" s="220"/>
      <c r="F842" s="236"/>
      <c r="G842" s="237"/>
      <c r="H842" s="237"/>
      <c r="I842" s="236"/>
    </row>
    <row r="843" spans="1:11" hidden="1" x14ac:dyDescent="1.05">
      <c r="A843" s="222"/>
      <c r="B843" s="220"/>
      <c r="C843" s="220"/>
      <c r="F843" s="236"/>
      <c r="G843" s="237"/>
      <c r="H843" s="237"/>
      <c r="I843" s="236"/>
    </row>
    <row r="844" spans="1:11" ht="219" hidden="1" customHeight="1" x14ac:dyDescent="1.05">
      <c r="A844" s="233" t="s">
        <v>1412</v>
      </c>
      <c r="B844" s="249" t="s">
        <v>693</v>
      </c>
      <c r="C844" s="225" t="s">
        <v>669</v>
      </c>
      <c r="D844" s="598" t="s">
        <v>1411</v>
      </c>
      <c r="E844" s="598"/>
      <c r="F844" s="236"/>
      <c r="G844" s="237"/>
      <c r="H844" s="237"/>
      <c r="I844" s="236"/>
    </row>
    <row r="845" spans="1:11" hidden="1" x14ac:dyDescent="1.05">
      <c r="A845" s="222"/>
      <c r="B845" s="246" t="s">
        <v>1307</v>
      </c>
      <c r="C845" s="220"/>
      <c r="D845" s="198" t="s">
        <v>1306</v>
      </c>
      <c r="E845" s="197" t="s">
        <v>1170</v>
      </c>
      <c r="F845" s="244">
        <v>0</v>
      </c>
      <c r="G845" s="245">
        <v>0</v>
      </c>
      <c r="H845" s="245">
        <v>0</v>
      </c>
      <c r="I845" s="244">
        <v>0</v>
      </c>
    </row>
    <row r="846" spans="1:11" hidden="1" x14ac:dyDescent="1.05">
      <c r="A846" s="222"/>
      <c r="B846" s="220"/>
      <c r="C846" s="220"/>
      <c r="E846" s="197" t="s">
        <v>1169</v>
      </c>
      <c r="F846" s="236"/>
      <c r="G846" s="237"/>
      <c r="H846" s="237"/>
      <c r="I846" s="236"/>
    </row>
    <row r="847" spans="1:11" hidden="1" x14ac:dyDescent="1.05">
      <c r="A847" s="222"/>
      <c r="B847" s="220"/>
      <c r="C847" s="220"/>
      <c r="E847" s="197" t="s">
        <v>1168</v>
      </c>
      <c r="F847" s="236"/>
      <c r="G847" s="237"/>
      <c r="H847" s="237"/>
      <c r="I847" s="236"/>
    </row>
    <row r="848" spans="1:11" hidden="1" x14ac:dyDescent="1.05">
      <c r="A848" s="222"/>
      <c r="B848" s="220"/>
      <c r="C848" s="220"/>
      <c r="F848" s="236"/>
      <c r="G848" s="237"/>
      <c r="H848" s="237"/>
      <c r="I848" s="236"/>
    </row>
    <row r="849" spans="1:9" hidden="1" x14ac:dyDescent="1.05">
      <c r="A849" s="222"/>
      <c r="B849" s="220"/>
      <c r="C849" s="220"/>
      <c r="F849" s="236"/>
      <c r="G849" s="237"/>
      <c r="H849" s="237"/>
      <c r="I849" s="236"/>
    </row>
    <row r="850" spans="1:9" hidden="1" x14ac:dyDescent="1.05">
      <c r="A850" s="222"/>
      <c r="B850" s="246" t="s">
        <v>1320</v>
      </c>
      <c r="C850" s="220"/>
      <c r="D850" s="198" t="s">
        <v>1319</v>
      </c>
      <c r="E850" s="197" t="s">
        <v>1170</v>
      </c>
      <c r="F850" s="244">
        <v>0</v>
      </c>
      <c r="G850" s="245">
        <v>0</v>
      </c>
      <c r="H850" s="245">
        <v>0</v>
      </c>
      <c r="I850" s="244">
        <v>0</v>
      </c>
    </row>
    <row r="851" spans="1:9" hidden="1" x14ac:dyDescent="1.05">
      <c r="A851" s="222"/>
      <c r="B851" s="220"/>
      <c r="C851" s="220"/>
      <c r="E851" s="197" t="s">
        <v>1169</v>
      </c>
      <c r="F851" s="236"/>
      <c r="G851" s="237"/>
      <c r="H851" s="237"/>
      <c r="I851" s="236"/>
    </row>
    <row r="852" spans="1:9" hidden="1" x14ac:dyDescent="1.05">
      <c r="A852" s="222"/>
      <c r="B852" s="220"/>
      <c r="C852" s="220"/>
      <c r="E852" s="197" t="s">
        <v>1168</v>
      </c>
      <c r="F852" s="236"/>
      <c r="G852" s="237"/>
      <c r="H852" s="237"/>
      <c r="I852" s="236"/>
    </row>
    <row r="853" spans="1:9" hidden="1" x14ac:dyDescent="1.05">
      <c r="A853" s="222"/>
      <c r="B853" s="220"/>
      <c r="C853" s="220"/>
      <c r="F853" s="236"/>
      <c r="G853" s="237"/>
      <c r="H853" s="237"/>
      <c r="I853" s="236"/>
    </row>
    <row r="854" spans="1:9" hidden="1" x14ac:dyDescent="1.05">
      <c r="A854" s="258"/>
      <c r="B854" s="256"/>
      <c r="C854" s="256"/>
      <c r="D854" s="260"/>
      <c r="E854" s="259"/>
      <c r="F854" s="284"/>
      <c r="G854" s="285"/>
      <c r="H854" s="285"/>
      <c r="I854" s="284"/>
    </row>
    <row r="855" spans="1:9" ht="144" hidden="1" x14ac:dyDescent="1.05">
      <c r="A855" s="222"/>
      <c r="B855" s="246" t="s">
        <v>1327</v>
      </c>
      <c r="C855" s="220"/>
      <c r="D855" s="198" t="s">
        <v>1326</v>
      </c>
      <c r="E855" s="197" t="s">
        <v>1170</v>
      </c>
      <c r="F855" s="244">
        <v>0</v>
      </c>
      <c r="G855" s="245">
        <v>0</v>
      </c>
      <c r="H855" s="245">
        <v>0</v>
      </c>
      <c r="I855" s="244">
        <v>0</v>
      </c>
    </row>
    <row r="856" spans="1:9" hidden="1" x14ac:dyDescent="1.05">
      <c r="A856" s="222"/>
      <c r="B856" s="220"/>
      <c r="C856" s="220"/>
      <c r="E856" s="197" t="s">
        <v>1169</v>
      </c>
      <c r="F856" s="236"/>
      <c r="G856" s="237"/>
      <c r="H856" s="237"/>
      <c r="I856" s="236"/>
    </row>
    <row r="857" spans="1:9" hidden="1" x14ac:dyDescent="1.05">
      <c r="A857" s="222"/>
      <c r="B857" s="220"/>
      <c r="C857" s="220"/>
      <c r="E857" s="197" t="s">
        <v>1168</v>
      </c>
      <c r="F857" s="236"/>
      <c r="G857" s="237"/>
      <c r="H857" s="237"/>
      <c r="I857" s="236"/>
    </row>
    <row r="858" spans="1:9" hidden="1" x14ac:dyDescent="1.05">
      <c r="A858" s="222"/>
      <c r="B858" s="220"/>
      <c r="C858" s="220"/>
      <c r="F858" s="236"/>
      <c r="G858" s="237"/>
      <c r="H858" s="237"/>
      <c r="I858" s="236"/>
    </row>
    <row r="859" spans="1:9" hidden="1" x14ac:dyDescent="1.05">
      <c r="A859" s="222"/>
      <c r="B859" s="220"/>
      <c r="C859" s="220"/>
      <c r="F859" s="236"/>
      <c r="G859" s="237"/>
      <c r="H859" s="237"/>
      <c r="I859" s="236"/>
    </row>
    <row r="860" spans="1:9" ht="288" hidden="1" x14ac:dyDescent="1.05">
      <c r="A860" s="222"/>
      <c r="B860" s="201" t="s">
        <v>1296</v>
      </c>
      <c r="C860" s="225" t="s">
        <v>669</v>
      </c>
      <c r="D860" s="221" t="s">
        <v>1410</v>
      </c>
      <c r="E860" s="220" t="s">
        <v>1170</v>
      </c>
      <c r="F860" s="234">
        <f>+F845+F850+F855</f>
        <v>0</v>
      </c>
      <c r="G860" s="235">
        <f>+G845+G850+G855</f>
        <v>0</v>
      </c>
      <c r="H860" s="235">
        <f>+H845+H850+H855</f>
        <v>0</v>
      </c>
      <c r="I860" s="234">
        <f>+I845+I850+I855</f>
        <v>0</v>
      </c>
    </row>
    <row r="861" spans="1:9" hidden="1" x14ac:dyDescent="1.05">
      <c r="A861" s="222"/>
      <c r="B861" s="201"/>
      <c r="C861" s="225"/>
      <c r="D861" s="221"/>
      <c r="E861" s="220" t="s">
        <v>1169</v>
      </c>
      <c r="F861" s="236"/>
      <c r="G861" s="237"/>
      <c r="H861" s="237"/>
      <c r="I861" s="236"/>
    </row>
    <row r="862" spans="1:9" hidden="1" x14ac:dyDescent="1.05">
      <c r="A862" s="222"/>
      <c r="B862" s="220"/>
      <c r="C862" s="220"/>
      <c r="E862" s="220" t="s">
        <v>1168</v>
      </c>
      <c r="F862" s="236"/>
      <c r="G862" s="237"/>
      <c r="H862" s="237"/>
      <c r="I862" s="236"/>
    </row>
    <row r="863" spans="1:9" hidden="1" x14ac:dyDescent="1.05">
      <c r="A863" s="222"/>
      <c r="B863" s="220"/>
      <c r="C863" s="220"/>
      <c r="F863" s="236"/>
      <c r="G863" s="237"/>
      <c r="H863" s="237"/>
      <c r="I863" s="236"/>
    </row>
    <row r="864" spans="1:9" x14ac:dyDescent="1.05">
      <c r="A864" s="222"/>
      <c r="B864" s="220"/>
      <c r="C864" s="220"/>
      <c r="E864" s="259"/>
      <c r="F864" s="284"/>
      <c r="G864" s="285"/>
      <c r="H864" s="285"/>
      <c r="I864" s="284"/>
    </row>
    <row r="865" spans="1:9" ht="144" x14ac:dyDescent="1.05">
      <c r="A865" s="614" t="s">
        <v>1409</v>
      </c>
      <c r="B865" s="615"/>
      <c r="C865" s="615"/>
      <c r="D865" s="242" t="s">
        <v>1408</v>
      </c>
      <c r="E865" s="220" t="s">
        <v>1170</v>
      </c>
      <c r="F865" s="218">
        <f t="shared" ref="F865:I867" si="15">+F860+F839+F818+F797+F776+F755+F735+F717+F696</f>
        <v>2451.5700000000002</v>
      </c>
      <c r="G865" s="219">
        <f t="shared" si="15"/>
        <v>0</v>
      </c>
      <c r="H865" s="219">
        <f t="shared" si="15"/>
        <v>0</v>
      </c>
      <c r="I865" s="218">
        <f t="shared" si="15"/>
        <v>806.64</v>
      </c>
    </row>
    <row r="866" spans="1:9" x14ac:dyDescent="1.05">
      <c r="A866" s="283"/>
      <c r="B866" s="201"/>
      <c r="C866" s="201"/>
      <c r="D866" s="227"/>
      <c r="E866" s="220" t="s">
        <v>1169</v>
      </c>
      <c r="F866" s="218">
        <f t="shared" si="15"/>
        <v>3400</v>
      </c>
      <c r="G866" s="219">
        <f t="shared" si="15"/>
        <v>0</v>
      </c>
      <c r="H866" s="219">
        <f t="shared" si="15"/>
        <v>0</v>
      </c>
      <c r="I866" s="218">
        <f t="shared" si="15"/>
        <v>3400</v>
      </c>
    </row>
    <row r="867" spans="1:9" x14ac:dyDescent="1.05">
      <c r="A867" s="226"/>
      <c r="B867" s="225"/>
      <c r="C867" s="220"/>
      <c r="D867" s="227"/>
      <c r="E867" s="220" t="s">
        <v>1168</v>
      </c>
      <c r="F867" s="218">
        <f t="shared" si="15"/>
        <v>5851.57</v>
      </c>
      <c r="G867" s="219">
        <f t="shared" si="15"/>
        <v>0</v>
      </c>
      <c r="H867" s="219">
        <f t="shared" si="15"/>
        <v>1644.93</v>
      </c>
      <c r="I867" s="218">
        <f t="shared" si="15"/>
        <v>4206.6399999999994</v>
      </c>
    </row>
    <row r="868" spans="1:9" x14ac:dyDescent="1.05">
      <c r="A868" s="226"/>
      <c r="B868" s="225"/>
      <c r="C868" s="220"/>
      <c r="D868" s="221"/>
      <c r="E868" s="220"/>
      <c r="F868" s="223"/>
      <c r="G868" s="224"/>
      <c r="H868" s="224"/>
      <c r="I868" s="223"/>
    </row>
    <row r="869" spans="1:9" ht="3.75" customHeight="1" x14ac:dyDescent="1.05">
      <c r="A869" s="282"/>
      <c r="B869" s="281"/>
      <c r="C869" s="256"/>
      <c r="D869" s="257"/>
      <c r="E869" s="256"/>
      <c r="F869" s="279"/>
      <c r="G869" s="280"/>
      <c r="H869" s="280"/>
      <c r="I869" s="279"/>
    </row>
    <row r="870" spans="1:9" hidden="1" x14ac:dyDescent="1.05">
      <c r="A870" s="222"/>
      <c r="B870" s="220"/>
      <c r="C870" s="220"/>
      <c r="F870" s="247"/>
      <c r="G870" s="248"/>
      <c r="H870" s="248"/>
      <c r="I870" s="247"/>
    </row>
    <row r="871" spans="1:9" ht="72.75" hidden="1" thickBot="1" x14ac:dyDescent="1.1000000000000001">
      <c r="A871" s="639" t="s">
        <v>1300</v>
      </c>
      <c r="B871" s="640"/>
      <c r="C871" s="253" t="s">
        <v>323</v>
      </c>
      <c r="D871" s="216" t="s">
        <v>1396</v>
      </c>
      <c r="E871" s="252"/>
      <c r="F871" s="213"/>
      <c r="G871" s="214"/>
      <c r="H871" s="214"/>
      <c r="I871" s="213"/>
    </row>
    <row r="872" spans="1:9" hidden="1" x14ac:dyDescent="1.05">
      <c r="A872" s="222"/>
      <c r="B872" s="220"/>
      <c r="C872" s="220"/>
      <c r="F872" s="247"/>
      <c r="G872" s="248"/>
      <c r="H872" s="248"/>
      <c r="I872" s="247"/>
    </row>
    <row r="873" spans="1:9" hidden="1" x14ac:dyDescent="1.05">
      <c r="A873" s="233" t="s">
        <v>1407</v>
      </c>
      <c r="B873" s="249" t="s">
        <v>693</v>
      </c>
      <c r="C873" s="225" t="s">
        <v>665</v>
      </c>
      <c r="D873" s="221" t="s">
        <v>1406</v>
      </c>
      <c r="E873" s="220"/>
      <c r="F873" s="247"/>
      <c r="G873" s="248"/>
      <c r="H873" s="248"/>
      <c r="I873" s="247"/>
    </row>
    <row r="874" spans="1:9" hidden="1" x14ac:dyDescent="1.05">
      <c r="A874" s="222"/>
      <c r="B874" s="246" t="s">
        <v>1307</v>
      </c>
      <c r="C874" s="220"/>
      <c r="D874" s="198" t="s">
        <v>1306</v>
      </c>
      <c r="E874" s="197" t="s">
        <v>1170</v>
      </c>
      <c r="F874" s="244">
        <v>0</v>
      </c>
      <c r="G874" s="245">
        <v>0</v>
      </c>
      <c r="H874" s="245">
        <v>0</v>
      </c>
      <c r="I874" s="244">
        <v>0</v>
      </c>
    </row>
    <row r="875" spans="1:9" hidden="1" x14ac:dyDescent="1.05">
      <c r="A875" s="222"/>
      <c r="B875" s="246"/>
      <c r="C875" s="220"/>
      <c r="E875" s="197" t="s">
        <v>1169</v>
      </c>
      <c r="F875" s="244"/>
      <c r="G875" s="245"/>
      <c r="H875" s="245"/>
      <c r="I875" s="244"/>
    </row>
    <row r="876" spans="1:9" hidden="1" x14ac:dyDescent="1.05">
      <c r="A876" s="222"/>
      <c r="B876" s="220"/>
      <c r="C876" s="220"/>
      <c r="E876" s="197" t="s">
        <v>1168</v>
      </c>
      <c r="F876" s="236"/>
      <c r="G876" s="237"/>
      <c r="H876" s="237"/>
      <c r="I876" s="236"/>
    </row>
    <row r="877" spans="1:9" hidden="1" x14ac:dyDescent="1.05">
      <c r="A877" s="222"/>
      <c r="B877" s="220"/>
      <c r="C877" s="220"/>
      <c r="F877" s="236"/>
      <c r="G877" s="237"/>
      <c r="H877" s="237"/>
      <c r="I877" s="236"/>
    </row>
    <row r="878" spans="1:9" hidden="1" x14ac:dyDescent="1.05">
      <c r="A878" s="222"/>
      <c r="B878" s="246" t="s">
        <v>1320</v>
      </c>
      <c r="C878" s="220"/>
      <c r="D878" s="198" t="s">
        <v>1319</v>
      </c>
      <c r="E878" s="197" t="s">
        <v>1170</v>
      </c>
      <c r="F878" s="244">
        <v>0</v>
      </c>
      <c r="G878" s="245">
        <v>0</v>
      </c>
      <c r="H878" s="245">
        <v>0</v>
      </c>
      <c r="I878" s="244">
        <v>0</v>
      </c>
    </row>
    <row r="879" spans="1:9" hidden="1" x14ac:dyDescent="1.05">
      <c r="A879" s="222"/>
      <c r="B879" s="220"/>
      <c r="C879" s="220"/>
      <c r="E879" s="197" t="s">
        <v>1169</v>
      </c>
      <c r="F879" s="236"/>
      <c r="G879" s="237"/>
      <c r="H879" s="237"/>
      <c r="I879" s="236"/>
    </row>
    <row r="880" spans="1:9" hidden="1" x14ac:dyDescent="1.05">
      <c r="A880" s="222"/>
      <c r="B880" s="220"/>
      <c r="C880" s="220"/>
      <c r="E880" s="197" t="s">
        <v>1168</v>
      </c>
      <c r="F880" s="236"/>
      <c r="G880" s="237"/>
      <c r="H880" s="237"/>
      <c r="I880" s="236"/>
    </row>
    <row r="881" spans="1:11" hidden="1" x14ac:dyDescent="1.05">
      <c r="A881" s="222"/>
      <c r="B881" s="220"/>
      <c r="C881" s="220"/>
      <c r="F881" s="236"/>
      <c r="G881" s="237"/>
      <c r="H881" s="237"/>
      <c r="I881" s="236"/>
    </row>
    <row r="882" spans="1:11" s="246" customFormat="1" ht="144" hidden="1" x14ac:dyDescent="1.05">
      <c r="A882" s="222"/>
      <c r="B882" s="246" t="s">
        <v>1327</v>
      </c>
      <c r="C882" s="220"/>
      <c r="D882" s="198" t="s">
        <v>1326</v>
      </c>
      <c r="E882" s="197" t="s">
        <v>1170</v>
      </c>
      <c r="F882" s="244">
        <v>0</v>
      </c>
      <c r="G882" s="245">
        <v>0</v>
      </c>
      <c r="H882" s="245">
        <v>0</v>
      </c>
      <c r="I882" s="244">
        <v>0</v>
      </c>
      <c r="J882" s="263"/>
      <c r="K882" s="263"/>
    </row>
    <row r="883" spans="1:11" s="246" customFormat="1" hidden="1" x14ac:dyDescent="1.05">
      <c r="A883" s="222"/>
      <c r="C883" s="220"/>
      <c r="D883" s="198"/>
      <c r="E883" s="197" t="s">
        <v>1169</v>
      </c>
      <c r="F883" s="244"/>
      <c r="G883" s="245"/>
      <c r="H883" s="245"/>
      <c r="I883" s="244"/>
      <c r="J883" s="263"/>
      <c r="K883" s="263"/>
    </row>
    <row r="884" spans="1:11" s="246" customFormat="1" hidden="1" x14ac:dyDescent="1.05">
      <c r="A884" s="222"/>
      <c r="B884" s="220"/>
      <c r="C884" s="220"/>
      <c r="D884" s="198"/>
      <c r="E884" s="197" t="s">
        <v>1168</v>
      </c>
      <c r="F884" s="236"/>
      <c r="G884" s="237"/>
      <c r="H884" s="237"/>
      <c r="I884" s="236"/>
      <c r="J884" s="263"/>
      <c r="K884" s="263"/>
    </row>
    <row r="885" spans="1:11" s="246" customFormat="1" hidden="1" x14ac:dyDescent="1.05">
      <c r="A885" s="222"/>
      <c r="B885" s="220"/>
      <c r="C885" s="220"/>
      <c r="D885" s="198"/>
      <c r="E885" s="197"/>
      <c r="F885" s="236"/>
      <c r="G885" s="237"/>
      <c r="H885" s="237"/>
      <c r="I885" s="236"/>
      <c r="J885" s="263"/>
      <c r="K885" s="263"/>
    </row>
    <row r="886" spans="1:11" s="246" customFormat="1" hidden="1" x14ac:dyDescent="1.05">
      <c r="A886" s="222"/>
      <c r="B886" s="201" t="s">
        <v>1296</v>
      </c>
      <c r="C886" s="225" t="s">
        <v>665</v>
      </c>
      <c r="D886" s="221" t="s">
        <v>1405</v>
      </c>
      <c r="E886" s="220" t="s">
        <v>1170</v>
      </c>
      <c r="F886" s="234">
        <f>+F874+F878+F882</f>
        <v>0</v>
      </c>
      <c r="G886" s="235">
        <f>+G874+G878+G882</f>
        <v>0</v>
      </c>
      <c r="H886" s="235">
        <f>+H874+H878+H882</f>
        <v>0</v>
      </c>
      <c r="I886" s="234">
        <f>+I874+I878+I882</f>
        <v>0</v>
      </c>
      <c r="J886" s="263"/>
      <c r="K886" s="263"/>
    </row>
    <row r="887" spans="1:11" s="246" customFormat="1" hidden="1" x14ac:dyDescent="1.05">
      <c r="A887" s="222"/>
      <c r="B887" s="201"/>
      <c r="C887" s="225"/>
      <c r="D887" s="221"/>
      <c r="E887" s="220" t="s">
        <v>1169</v>
      </c>
      <c r="F887" s="234"/>
      <c r="G887" s="235"/>
      <c r="H887" s="235"/>
      <c r="I887" s="234"/>
      <c r="J887" s="263"/>
      <c r="K887" s="263"/>
    </row>
    <row r="888" spans="1:11" s="246" customFormat="1" hidden="1" x14ac:dyDescent="1.05">
      <c r="A888" s="222"/>
      <c r="B888" s="220"/>
      <c r="C888" s="220"/>
      <c r="D888" s="198"/>
      <c r="E888" s="220" t="s">
        <v>1168</v>
      </c>
      <c r="F888" s="236"/>
      <c r="G888" s="237"/>
      <c r="H888" s="237"/>
      <c r="I888" s="236"/>
      <c r="J888" s="263"/>
      <c r="K888" s="263"/>
    </row>
    <row r="889" spans="1:11" s="246" customFormat="1" hidden="1" x14ac:dyDescent="1.05">
      <c r="A889" s="222"/>
      <c r="B889" s="220"/>
      <c r="C889" s="220"/>
      <c r="D889" s="198"/>
      <c r="E889" s="197"/>
      <c r="F889" s="247"/>
      <c r="G889" s="248"/>
      <c r="H889" s="248"/>
      <c r="I889" s="247"/>
      <c r="J889" s="263"/>
      <c r="K889" s="263"/>
    </row>
    <row r="890" spans="1:11" hidden="1" x14ac:dyDescent="1.05">
      <c r="A890" s="250">
        <v>1002</v>
      </c>
      <c r="B890" s="249" t="s">
        <v>693</v>
      </c>
      <c r="C890" s="225" t="s">
        <v>670</v>
      </c>
      <c r="D890" s="221" t="s">
        <v>1404</v>
      </c>
      <c r="E890" s="220"/>
      <c r="F890" s="247"/>
      <c r="G890" s="248"/>
      <c r="H890" s="248"/>
      <c r="I890" s="247"/>
    </row>
    <row r="891" spans="1:11" hidden="1" x14ac:dyDescent="1.05">
      <c r="A891" s="222"/>
      <c r="B891" s="246" t="s">
        <v>1307</v>
      </c>
      <c r="C891" s="220"/>
      <c r="D891" s="198" t="s">
        <v>1306</v>
      </c>
      <c r="E891" s="197" t="s">
        <v>1170</v>
      </c>
      <c r="F891" s="244">
        <v>0</v>
      </c>
      <c r="G891" s="245">
        <v>0</v>
      </c>
      <c r="H891" s="245">
        <v>0</v>
      </c>
      <c r="I891" s="244">
        <v>0</v>
      </c>
    </row>
    <row r="892" spans="1:11" hidden="1" x14ac:dyDescent="1.05">
      <c r="A892" s="222"/>
      <c r="B892" s="246"/>
      <c r="C892" s="220"/>
      <c r="E892" s="197" t="s">
        <v>1169</v>
      </c>
      <c r="F892" s="244"/>
      <c r="G892" s="245"/>
      <c r="H892" s="245"/>
      <c r="I892" s="244"/>
    </row>
    <row r="893" spans="1:11" hidden="1" x14ac:dyDescent="1.05">
      <c r="A893" s="222"/>
      <c r="B893" s="220"/>
      <c r="C893" s="220"/>
      <c r="E893" s="197" t="s">
        <v>1168</v>
      </c>
      <c r="F893" s="236"/>
      <c r="G893" s="237"/>
      <c r="H893" s="237"/>
      <c r="I893" s="236"/>
    </row>
    <row r="894" spans="1:11" s="246" customFormat="1" hidden="1" x14ac:dyDescent="1.05">
      <c r="A894" s="222"/>
      <c r="B894" s="220"/>
      <c r="C894" s="220"/>
      <c r="D894" s="198"/>
      <c r="E894" s="197"/>
      <c r="F894" s="247"/>
      <c r="G894" s="248"/>
      <c r="H894" s="248"/>
      <c r="I894" s="247"/>
      <c r="J894" s="263"/>
      <c r="K894" s="263"/>
    </row>
    <row r="895" spans="1:11" s="246" customFormat="1" hidden="1" x14ac:dyDescent="1.05">
      <c r="A895" s="222"/>
      <c r="B895" s="246" t="s">
        <v>1320</v>
      </c>
      <c r="C895" s="220"/>
      <c r="D895" s="198" t="s">
        <v>1319</v>
      </c>
      <c r="E895" s="197" t="s">
        <v>1170</v>
      </c>
      <c r="F895" s="244">
        <v>0</v>
      </c>
      <c r="G895" s="245">
        <v>0</v>
      </c>
      <c r="H895" s="245">
        <v>0</v>
      </c>
      <c r="I895" s="244">
        <v>0</v>
      </c>
      <c r="J895" s="263"/>
      <c r="K895" s="263"/>
    </row>
    <row r="896" spans="1:11" s="246" customFormat="1" hidden="1" x14ac:dyDescent="1.05">
      <c r="A896" s="222"/>
      <c r="C896" s="220"/>
      <c r="D896" s="198"/>
      <c r="E896" s="197" t="s">
        <v>1169</v>
      </c>
      <c r="F896" s="244"/>
      <c r="G896" s="245"/>
      <c r="H896" s="245"/>
      <c r="I896" s="244"/>
      <c r="J896" s="263"/>
      <c r="K896" s="263"/>
    </row>
    <row r="897" spans="1:11" s="246" customFormat="1" hidden="1" x14ac:dyDescent="1.05">
      <c r="A897" s="222"/>
      <c r="B897" s="220"/>
      <c r="C897" s="220"/>
      <c r="D897" s="198"/>
      <c r="E897" s="197" t="s">
        <v>1168</v>
      </c>
      <c r="F897" s="236"/>
      <c r="G897" s="237"/>
      <c r="H897" s="237"/>
      <c r="I897" s="236"/>
      <c r="J897" s="263"/>
      <c r="K897" s="263"/>
    </row>
    <row r="898" spans="1:11" s="246" customFormat="1" hidden="1" x14ac:dyDescent="1.05">
      <c r="A898" s="258"/>
      <c r="B898" s="256"/>
      <c r="C898" s="256"/>
      <c r="D898" s="260"/>
      <c r="E898" s="259"/>
      <c r="F898" s="261"/>
      <c r="G898" s="262"/>
      <c r="H898" s="262"/>
      <c r="I898" s="261"/>
      <c r="J898" s="263"/>
      <c r="K898" s="263"/>
    </row>
    <row r="899" spans="1:11" s="246" customFormat="1" ht="144" hidden="1" x14ac:dyDescent="1.05">
      <c r="A899" s="222"/>
      <c r="B899" s="246" t="s">
        <v>1327</v>
      </c>
      <c r="C899" s="220"/>
      <c r="D899" s="198" t="s">
        <v>1326</v>
      </c>
      <c r="E899" s="197" t="s">
        <v>1170</v>
      </c>
      <c r="F899" s="244">
        <v>0</v>
      </c>
      <c r="G899" s="245">
        <v>0</v>
      </c>
      <c r="H899" s="245">
        <v>0</v>
      </c>
      <c r="I899" s="244">
        <v>0</v>
      </c>
      <c r="J899" s="263"/>
      <c r="K899" s="263"/>
    </row>
    <row r="900" spans="1:11" s="246" customFormat="1" hidden="1" x14ac:dyDescent="1.05">
      <c r="A900" s="222"/>
      <c r="C900" s="220"/>
      <c r="D900" s="198"/>
      <c r="E900" s="197" t="s">
        <v>1169</v>
      </c>
      <c r="F900" s="244"/>
      <c r="G900" s="245"/>
      <c r="H900" s="245"/>
      <c r="I900" s="244"/>
      <c r="J900" s="263"/>
      <c r="K900" s="263"/>
    </row>
    <row r="901" spans="1:11" s="246" customFormat="1" hidden="1" x14ac:dyDescent="1.05">
      <c r="A901" s="222"/>
      <c r="B901" s="220"/>
      <c r="C901" s="220"/>
      <c r="D901" s="198"/>
      <c r="E901" s="197" t="s">
        <v>1168</v>
      </c>
      <c r="F901" s="236"/>
      <c r="G901" s="237"/>
      <c r="H901" s="237"/>
      <c r="I901" s="236"/>
      <c r="J901" s="263"/>
      <c r="K901" s="263"/>
    </row>
    <row r="902" spans="1:11" s="246" customFormat="1" hidden="1" x14ac:dyDescent="1.05">
      <c r="A902" s="222"/>
      <c r="B902" s="220"/>
      <c r="C902" s="220"/>
      <c r="D902" s="198"/>
      <c r="E902" s="197"/>
      <c r="F902" s="236"/>
      <c r="G902" s="237"/>
      <c r="H902" s="237"/>
      <c r="I902" s="236"/>
      <c r="J902" s="263"/>
      <c r="K902" s="263"/>
    </row>
    <row r="903" spans="1:11" s="246" customFormat="1" hidden="1" x14ac:dyDescent="1.05">
      <c r="A903" s="222"/>
      <c r="B903" s="201" t="s">
        <v>1296</v>
      </c>
      <c r="C903" s="225" t="s">
        <v>670</v>
      </c>
      <c r="D903" s="221" t="s">
        <v>1404</v>
      </c>
      <c r="E903" s="220" t="s">
        <v>1170</v>
      </c>
      <c r="F903" s="234">
        <f>+F891+F895+F899</f>
        <v>0</v>
      </c>
      <c r="G903" s="235">
        <f>+G891+G895+G899</f>
        <v>0</v>
      </c>
      <c r="H903" s="235">
        <f>+H891+H895+H899</f>
        <v>0</v>
      </c>
      <c r="I903" s="234">
        <f>+I891+I895+I899</f>
        <v>0</v>
      </c>
      <c r="J903" s="263"/>
      <c r="K903" s="263"/>
    </row>
    <row r="904" spans="1:11" s="246" customFormat="1" hidden="1" x14ac:dyDescent="1.05">
      <c r="A904" s="222"/>
      <c r="B904" s="201"/>
      <c r="C904" s="225"/>
      <c r="D904" s="221"/>
      <c r="E904" s="220" t="s">
        <v>1169</v>
      </c>
      <c r="F904" s="234"/>
      <c r="G904" s="235"/>
      <c r="H904" s="235"/>
      <c r="I904" s="234"/>
      <c r="J904" s="263"/>
      <c r="K904" s="263"/>
    </row>
    <row r="905" spans="1:11" s="246" customFormat="1" hidden="1" x14ac:dyDescent="1.05">
      <c r="A905" s="222"/>
      <c r="B905" s="220"/>
      <c r="C905" s="220"/>
      <c r="D905" s="198"/>
      <c r="E905" s="220" t="s">
        <v>1168</v>
      </c>
      <c r="F905" s="236"/>
      <c r="G905" s="237"/>
      <c r="H905" s="237"/>
      <c r="I905" s="236"/>
      <c r="J905" s="263"/>
      <c r="K905" s="263"/>
    </row>
    <row r="906" spans="1:11" s="246" customFormat="1" hidden="1" x14ac:dyDescent="1.05">
      <c r="A906" s="222"/>
      <c r="B906" s="220"/>
      <c r="C906" s="220"/>
      <c r="D906" s="198"/>
      <c r="E906" s="197"/>
      <c r="F906" s="247"/>
      <c r="G906" s="248"/>
      <c r="H906" s="248"/>
      <c r="I906" s="247"/>
      <c r="J906" s="263"/>
      <c r="K906" s="263"/>
    </row>
    <row r="907" spans="1:11" hidden="1" x14ac:dyDescent="1.05">
      <c r="A907" s="250">
        <v>1003</v>
      </c>
      <c r="B907" s="249" t="s">
        <v>693</v>
      </c>
      <c r="C907" s="225" t="s">
        <v>671</v>
      </c>
      <c r="D907" s="221" t="s">
        <v>1403</v>
      </c>
      <c r="E907" s="220"/>
      <c r="F907" s="247"/>
      <c r="G907" s="248"/>
      <c r="H907" s="248"/>
      <c r="I907" s="247"/>
    </row>
    <row r="908" spans="1:11" hidden="1" x14ac:dyDescent="1.05">
      <c r="A908" s="222"/>
      <c r="B908" s="246" t="s">
        <v>1307</v>
      </c>
      <c r="C908" s="220"/>
      <c r="D908" s="198" t="s">
        <v>1306</v>
      </c>
      <c r="E908" s="197" t="s">
        <v>1170</v>
      </c>
      <c r="F908" s="244">
        <v>0</v>
      </c>
      <c r="G908" s="245">
        <v>0</v>
      </c>
      <c r="H908" s="245">
        <v>0</v>
      </c>
      <c r="I908" s="244">
        <v>0</v>
      </c>
    </row>
    <row r="909" spans="1:11" hidden="1" x14ac:dyDescent="1.05">
      <c r="A909" s="222"/>
      <c r="B909" s="246"/>
      <c r="C909" s="220"/>
      <c r="E909" s="197" t="s">
        <v>1169</v>
      </c>
      <c r="F909" s="244"/>
      <c r="G909" s="245"/>
      <c r="H909" s="245"/>
      <c r="I909" s="244"/>
    </row>
    <row r="910" spans="1:11" hidden="1" x14ac:dyDescent="1.05">
      <c r="A910" s="222"/>
      <c r="B910" s="220"/>
      <c r="C910" s="220"/>
      <c r="E910" s="197" t="s">
        <v>1168</v>
      </c>
      <c r="F910" s="236"/>
      <c r="G910" s="237"/>
      <c r="H910" s="237"/>
      <c r="I910" s="236"/>
    </row>
    <row r="911" spans="1:11" s="246" customFormat="1" hidden="1" x14ac:dyDescent="1.05">
      <c r="A911" s="222"/>
      <c r="B911" s="220"/>
      <c r="C911" s="220"/>
      <c r="D911" s="198"/>
      <c r="E911" s="197"/>
      <c r="F911" s="247"/>
      <c r="G911" s="248"/>
      <c r="H911" s="248"/>
      <c r="I911" s="247"/>
      <c r="J911" s="263"/>
      <c r="K911" s="263"/>
    </row>
    <row r="912" spans="1:11" s="246" customFormat="1" hidden="1" x14ac:dyDescent="1.05">
      <c r="A912" s="222"/>
      <c r="B912" s="246" t="s">
        <v>1320</v>
      </c>
      <c r="C912" s="220"/>
      <c r="D912" s="198" t="s">
        <v>1319</v>
      </c>
      <c r="E912" s="197" t="s">
        <v>1170</v>
      </c>
      <c r="F912" s="244">
        <v>0</v>
      </c>
      <c r="G912" s="245">
        <v>0</v>
      </c>
      <c r="H912" s="245">
        <v>0</v>
      </c>
      <c r="I912" s="244">
        <v>0</v>
      </c>
      <c r="J912" s="263"/>
      <c r="K912" s="263"/>
    </row>
    <row r="913" spans="1:11" s="246" customFormat="1" hidden="1" x14ac:dyDescent="1.05">
      <c r="A913" s="222"/>
      <c r="C913" s="220"/>
      <c r="D913" s="198"/>
      <c r="E913" s="197" t="s">
        <v>1169</v>
      </c>
      <c r="F913" s="244"/>
      <c r="G913" s="245"/>
      <c r="H913" s="245"/>
      <c r="I913" s="244"/>
      <c r="J913" s="263"/>
      <c r="K913" s="263"/>
    </row>
    <row r="914" spans="1:11" s="246" customFormat="1" hidden="1" x14ac:dyDescent="1.05">
      <c r="A914" s="222"/>
      <c r="B914" s="220"/>
      <c r="C914" s="220"/>
      <c r="D914" s="198"/>
      <c r="E914" s="197" t="s">
        <v>1168</v>
      </c>
      <c r="F914" s="236"/>
      <c r="G914" s="237"/>
      <c r="H914" s="237"/>
      <c r="I914" s="236"/>
      <c r="J914" s="263"/>
      <c r="K914" s="263"/>
    </row>
    <row r="915" spans="1:11" s="246" customFormat="1" hidden="1" x14ac:dyDescent="1.05">
      <c r="A915" s="222"/>
      <c r="B915" s="220"/>
      <c r="C915" s="220"/>
      <c r="D915" s="198"/>
      <c r="E915" s="197"/>
      <c r="F915" s="247"/>
      <c r="G915" s="248"/>
      <c r="H915" s="248"/>
      <c r="I915" s="247"/>
      <c r="J915" s="263"/>
      <c r="K915" s="263"/>
    </row>
    <row r="916" spans="1:11" s="246" customFormat="1" ht="144" hidden="1" x14ac:dyDescent="1.05">
      <c r="A916" s="222"/>
      <c r="B916" s="246" t="s">
        <v>1327</v>
      </c>
      <c r="C916" s="220"/>
      <c r="D916" s="198" t="s">
        <v>1326</v>
      </c>
      <c r="E916" s="197" t="s">
        <v>1170</v>
      </c>
      <c r="F916" s="244">
        <v>0</v>
      </c>
      <c r="G916" s="245">
        <v>0</v>
      </c>
      <c r="H916" s="245">
        <v>0</v>
      </c>
      <c r="I916" s="244">
        <v>0</v>
      </c>
      <c r="J916" s="263"/>
      <c r="K916" s="263"/>
    </row>
    <row r="917" spans="1:11" s="246" customFormat="1" hidden="1" x14ac:dyDescent="1.05">
      <c r="A917" s="222"/>
      <c r="C917" s="220"/>
      <c r="D917" s="198"/>
      <c r="E917" s="197" t="s">
        <v>1169</v>
      </c>
      <c r="F917" s="244"/>
      <c r="G917" s="245"/>
      <c r="H917" s="245"/>
      <c r="I917" s="244"/>
      <c r="J917" s="263"/>
      <c r="K917" s="263"/>
    </row>
    <row r="918" spans="1:11" s="246" customFormat="1" hidden="1" x14ac:dyDescent="1.05">
      <c r="A918" s="222"/>
      <c r="B918" s="220"/>
      <c r="C918" s="220"/>
      <c r="D918" s="198"/>
      <c r="E918" s="197" t="s">
        <v>1168</v>
      </c>
      <c r="F918" s="236"/>
      <c r="G918" s="237"/>
      <c r="H918" s="237"/>
      <c r="I918" s="236"/>
      <c r="J918" s="263"/>
      <c r="K918" s="263"/>
    </row>
    <row r="919" spans="1:11" s="246" customFormat="1" hidden="1" x14ac:dyDescent="1.05">
      <c r="A919" s="222"/>
      <c r="B919" s="220"/>
      <c r="C919" s="220"/>
      <c r="D919" s="198"/>
      <c r="E919" s="197"/>
      <c r="F919" s="236"/>
      <c r="G919" s="237"/>
      <c r="H919" s="237"/>
      <c r="I919" s="236"/>
      <c r="J919" s="263"/>
      <c r="K919" s="263"/>
    </row>
    <row r="920" spans="1:11" s="246" customFormat="1" hidden="1" x14ac:dyDescent="1.05">
      <c r="A920" s="222"/>
      <c r="B920" s="201" t="s">
        <v>1296</v>
      </c>
      <c r="C920" s="225" t="s">
        <v>671</v>
      </c>
      <c r="D920" s="221" t="s">
        <v>1403</v>
      </c>
      <c r="E920" s="220" t="s">
        <v>1170</v>
      </c>
      <c r="F920" s="234">
        <f>+F908+F912+F916</f>
        <v>0</v>
      </c>
      <c r="G920" s="235">
        <f>+G908+G912+G916</f>
        <v>0</v>
      </c>
      <c r="H920" s="235">
        <f>+H908+H912+H916</f>
        <v>0</v>
      </c>
      <c r="I920" s="234">
        <f>+I908+I912+I916</f>
        <v>0</v>
      </c>
      <c r="J920" s="263"/>
      <c r="K920" s="263"/>
    </row>
    <row r="921" spans="1:11" s="246" customFormat="1" hidden="1" x14ac:dyDescent="1.05">
      <c r="A921" s="222"/>
      <c r="B921" s="201"/>
      <c r="C921" s="225"/>
      <c r="D921" s="221"/>
      <c r="E921" s="220" t="s">
        <v>1169</v>
      </c>
      <c r="F921" s="234"/>
      <c r="G921" s="235"/>
      <c r="H921" s="235"/>
      <c r="I921" s="234"/>
      <c r="J921" s="263"/>
      <c r="K921" s="263"/>
    </row>
    <row r="922" spans="1:11" s="246" customFormat="1" hidden="1" x14ac:dyDescent="1.05">
      <c r="A922" s="222"/>
      <c r="B922" s="220"/>
      <c r="C922" s="220"/>
      <c r="D922" s="198"/>
      <c r="E922" s="220" t="s">
        <v>1168</v>
      </c>
      <c r="F922" s="236"/>
      <c r="G922" s="237"/>
      <c r="H922" s="237"/>
      <c r="I922" s="236"/>
      <c r="J922" s="263"/>
      <c r="K922" s="263"/>
    </row>
    <row r="923" spans="1:11" s="246" customFormat="1" hidden="1" x14ac:dyDescent="1.05">
      <c r="A923" s="222"/>
      <c r="B923" s="220"/>
      <c r="C923" s="220"/>
      <c r="D923" s="198"/>
      <c r="E923" s="197"/>
      <c r="F923" s="247"/>
      <c r="G923" s="248"/>
      <c r="H923" s="248"/>
      <c r="I923" s="247"/>
      <c r="J923" s="263"/>
      <c r="K923" s="263"/>
    </row>
    <row r="924" spans="1:11" hidden="1" x14ac:dyDescent="1.05">
      <c r="A924" s="276" t="s">
        <v>1402</v>
      </c>
      <c r="B924" s="249" t="s">
        <v>693</v>
      </c>
      <c r="C924" s="225" t="s">
        <v>1356</v>
      </c>
      <c r="D924" s="221" t="s">
        <v>1401</v>
      </c>
      <c r="E924" s="220"/>
      <c r="F924" s="247"/>
      <c r="G924" s="248"/>
      <c r="H924" s="248"/>
      <c r="I924" s="247"/>
    </row>
    <row r="925" spans="1:11" hidden="1" x14ac:dyDescent="1.05">
      <c r="A925" s="222"/>
      <c r="B925" s="246" t="s">
        <v>1307</v>
      </c>
      <c r="C925" s="220"/>
      <c r="D925" s="198" t="s">
        <v>1306</v>
      </c>
      <c r="E925" s="197" t="s">
        <v>1170</v>
      </c>
      <c r="F925" s="244">
        <v>0</v>
      </c>
      <c r="G925" s="245">
        <v>0</v>
      </c>
      <c r="H925" s="245">
        <v>0</v>
      </c>
      <c r="I925" s="244">
        <v>0</v>
      </c>
    </row>
    <row r="926" spans="1:11" hidden="1" x14ac:dyDescent="1.05">
      <c r="A926" s="222"/>
      <c r="B926" s="246"/>
      <c r="C926" s="220"/>
      <c r="E926" s="197" t="s">
        <v>1169</v>
      </c>
      <c r="F926" s="244"/>
      <c r="G926" s="245"/>
      <c r="H926" s="245"/>
      <c r="I926" s="244"/>
    </row>
    <row r="927" spans="1:11" hidden="1" x14ac:dyDescent="1.05">
      <c r="A927" s="222"/>
      <c r="B927" s="220"/>
      <c r="C927" s="220"/>
      <c r="E927" s="197" t="s">
        <v>1168</v>
      </c>
      <c r="F927" s="236"/>
      <c r="G927" s="237"/>
      <c r="H927" s="237"/>
      <c r="I927" s="236"/>
    </row>
    <row r="928" spans="1:11" s="246" customFormat="1" hidden="1" x14ac:dyDescent="1.05">
      <c r="A928" s="222"/>
      <c r="B928" s="220"/>
      <c r="C928" s="220"/>
      <c r="D928" s="198"/>
      <c r="E928" s="197"/>
      <c r="F928" s="247"/>
      <c r="G928" s="248"/>
      <c r="H928" s="248"/>
      <c r="I928" s="247"/>
      <c r="J928" s="263"/>
      <c r="K928" s="263"/>
    </row>
    <row r="929" spans="1:11" s="246" customFormat="1" hidden="1" x14ac:dyDescent="1.05">
      <c r="A929" s="222"/>
      <c r="B929" s="246" t="s">
        <v>1320</v>
      </c>
      <c r="C929" s="220"/>
      <c r="D929" s="198" t="s">
        <v>1319</v>
      </c>
      <c r="E929" s="197" t="s">
        <v>1170</v>
      </c>
      <c r="F929" s="244">
        <v>0</v>
      </c>
      <c r="G929" s="245">
        <v>0</v>
      </c>
      <c r="H929" s="245">
        <v>0</v>
      </c>
      <c r="I929" s="244">
        <v>0</v>
      </c>
      <c r="J929" s="263"/>
      <c r="K929" s="263"/>
    </row>
    <row r="930" spans="1:11" s="246" customFormat="1" hidden="1" x14ac:dyDescent="1.05">
      <c r="A930" s="222"/>
      <c r="B930" s="220"/>
      <c r="C930" s="220"/>
      <c r="D930" s="198"/>
      <c r="E930" s="197" t="s">
        <v>1169</v>
      </c>
      <c r="F930" s="236"/>
      <c r="G930" s="237"/>
      <c r="H930" s="237"/>
      <c r="I930" s="236"/>
      <c r="J930" s="263"/>
      <c r="K930" s="263"/>
    </row>
    <row r="931" spans="1:11" s="246" customFormat="1" hidden="1" x14ac:dyDescent="1.05">
      <c r="A931" s="222"/>
      <c r="B931" s="220"/>
      <c r="C931" s="220"/>
      <c r="D931" s="198"/>
      <c r="E931" s="197" t="s">
        <v>1168</v>
      </c>
      <c r="F931" s="236"/>
      <c r="G931" s="237"/>
      <c r="H931" s="237"/>
      <c r="I931" s="236"/>
      <c r="J931" s="263"/>
      <c r="K931" s="263"/>
    </row>
    <row r="932" spans="1:11" s="246" customFormat="1" hidden="1" x14ac:dyDescent="1.05">
      <c r="A932" s="222"/>
      <c r="B932" s="220"/>
      <c r="C932" s="220"/>
      <c r="D932" s="198"/>
      <c r="E932" s="197"/>
      <c r="F932" s="236"/>
      <c r="G932" s="237"/>
      <c r="H932" s="237"/>
      <c r="I932" s="236"/>
      <c r="J932" s="263"/>
      <c r="K932" s="263"/>
    </row>
    <row r="933" spans="1:11" s="246" customFormat="1" hidden="1" x14ac:dyDescent="1.05">
      <c r="A933" s="222"/>
      <c r="B933" s="220"/>
      <c r="C933" s="220"/>
      <c r="D933" s="198"/>
      <c r="E933" s="197"/>
      <c r="F933" s="236"/>
      <c r="G933" s="237"/>
      <c r="H933" s="237"/>
      <c r="I933" s="236"/>
      <c r="J933" s="263"/>
      <c r="K933" s="263"/>
    </row>
    <row r="934" spans="1:11" s="246" customFormat="1" hidden="1" x14ac:dyDescent="1.05">
      <c r="A934" s="222"/>
      <c r="B934" s="220"/>
      <c r="C934" s="220"/>
      <c r="D934" s="198"/>
      <c r="E934" s="197"/>
      <c r="F934" s="247"/>
      <c r="G934" s="248"/>
      <c r="H934" s="248"/>
      <c r="I934" s="247"/>
      <c r="J934" s="263"/>
      <c r="K934" s="263"/>
    </row>
    <row r="935" spans="1:11" s="246" customFormat="1" ht="144" hidden="1" x14ac:dyDescent="1.05">
      <c r="A935" s="222"/>
      <c r="B935" s="246" t="s">
        <v>1327</v>
      </c>
      <c r="C935" s="220"/>
      <c r="D935" s="198" t="s">
        <v>1326</v>
      </c>
      <c r="E935" s="197" t="s">
        <v>1170</v>
      </c>
      <c r="F935" s="244">
        <v>0</v>
      </c>
      <c r="G935" s="245">
        <v>0</v>
      </c>
      <c r="H935" s="245">
        <v>0</v>
      </c>
      <c r="I935" s="244">
        <v>0</v>
      </c>
      <c r="J935" s="263"/>
      <c r="K935" s="263"/>
    </row>
    <row r="936" spans="1:11" s="246" customFormat="1" hidden="1" x14ac:dyDescent="1.05">
      <c r="A936" s="222"/>
      <c r="B936" s="220"/>
      <c r="C936" s="220"/>
      <c r="D936" s="198"/>
      <c r="E936" s="197" t="s">
        <v>1169</v>
      </c>
      <c r="F936" s="236"/>
      <c r="G936" s="237"/>
      <c r="H936" s="237"/>
      <c r="I936" s="236"/>
      <c r="J936" s="263"/>
      <c r="K936" s="263"/>
    </row>
    <row r="937" spans="1:11" s="246" customFormat="1" hidden="1" x14ac:dyDescent="1.05">
      <c r="A937" s="222"/>
      <c r="B937" s="220"/>
      <c r="C937" s="220"/>
      <c r="D937" s="198"/>
      <c r="E937" s="197" t="s">
        <v>1168</v>
      </c>
      <c r="F937" s="236"/>
      <c r="G937" s="237"/>
      <c r="H937" s="237"/>
      <c r="I937" s="236"/>
      <c r="J937" s="263"/>
      <c r="K937" s="263"/>
    </row>
    <row r="938" spans="1:11" s="246" customFormat="1" hidden="1" x14ac:dyDescent="1.05">
      <c r="A938" s="222"/>
      <c r="B938" s="220"/>
      <c r="C938" s="220"/>
      <c r="D938" s="198"/>
      <c r="E938" s="197"/>
      <c r="F938" s="236"/>
      <c r="G938" s="237"/>
      <c r="H938" s="237"/>
      <c r="I938" s="236"/>
      <c r="J938" s="263"/>
      <c r="K938" s="263"/>
    </row>
    <row r="939" spans="1:11" s="246" customFormat="1" hidden="1" x14ac:dyDescent="1.05">
      <c r="A939" s="222"/>
      <c r="B939" s="220"/>
      <c r="C939" s="220"/>
      <c r="D939" s="198"/>
      <c r="E939" s="197"/>
      <c r="F939" s="236"/>
      <c r="G939" s="237"/>
      <c r="H939" s="237"/>
      <c r="I939" s="236"/>
      <c r="J939" s="263"/>
      <c r="K939" s="263"/>
    </row>
    <row r="940" spans="1:11" s="246" customFormat="1" hidden="1" x14ac:dyDescent="1.05">
      <c r="A940" s="222"/>
      <c r="B940" s="201" t="s">
        <v>1296</v>
      </c>
      <c r="C940" s="225" t="s">
        <v>1356</v>
      </c>
      <c r="D940" s="221" t="s">
        <v>1401</v>
      </c>
      <c r="E940" s="220" t="s">
        <v>1170</v>
      </c>
      <c r="F940" s="234">
        <f>+F925+F929+F935</f>
        <v>0</v>
      </c>
      <c r="G940" s="235">
        <f>+G925+G929+G935</f>
        <v>0</v>
      </c>
      <c r="H940" s="235">
        <f>+H925+H929+H935</f>
        <v>0</v>
      </c>
      <c r="I940" s="234">
        <f>+I925+I929+I935</f>
        <v>0</v>
      </c>
      <c r="J940" s="263"/>
      <c r="K940" s="263"/>
    </row>
    <row r="941" spans="1:11" s="246" customFormat="1" hidden="1" x14ac:dyDescent="1.05">
      <c r="A941" s="222"/>
      <c r="B941" s="220"/>
      <c r="C941" s="220"/>
      <c r="D941" s="198"/>
      <c r="E941" s="220" t="s">
        <v>1169</v>
      </c>
      <c r="F941" s="236"/>
      <c r="G941" s="237"/>
      <c r="H941" s="237"/>
      <c r="I941" s="236"/>
      <c r="J941" s="263"/>
      <c r="K941" s="263"/>
    </row>
    <row r="942" spans="1:11" s="246" customFormat="1" hidden="1" x14ac:dyDescent="1.05">
      <c r="A942" s="222"/>
      <c r="B942" s="220"/>
      <c r="C942" s="220"/>
      <c r="D942" s="198"/>
      <c r="E942" s="220" t="s">
        <v>1168</v>
      </c>
      <c r="F942" s="236"/>
      <c r="G942" s="237"/>
      <c r="H942" s="237"/>
      <c r="I942" s="236"/>
      <c r="J942" s="263"/>
      <c r="K942" s="263"/>
    </row>
    <row r="943" spans="1:11" s="246" customFormat="1" hidden="1" x14ac:dyDescent="1.05">
      <c r="A943" s="222"/>
      <c r="B943" s="220"/>
      <c r="C943" s="220"/>
      <c r="D943" s="198"/>
      <c r="E943" s="197"/>
      <c r="F943" s="236"/>
      <c r="G943" s="237"/>
      <c r="H943" s="237"/>
      <c r="I943" s="236"/>
      <c r="J943" s="263"/>
      <c r="K943" s="263"/>
    </row>
    <row r="944" spans="1:11" s="246" customFormat="1" hidden="1" x14ac:dyDescent="1.05">
      <c r="A944" s="222"/>
      <c r="B944" s="220"/>
      <c r="C944" s="220"/>
      <c r="D944" s="198"/>
      <c r="E944" s="197"/>
      <c r="F944" s="236"/>
      <c r="G944" s="237"/>
      <c r="H944" s="237"/>
      <c r="I944" s="236"/>
      <c r="J944" s="263"/>
      <c r="K944" s="263"/>
    </row>
    <row r="945" spans="1:11" hidden="1" x14ac:dyDescent="1.05">
      <c r="A945" s="250">
        <v>1005</v>
      </c>
      <c r="B945" s="249" t="s">
        <v>693</v>
      </c>
      <c r="C945" s="225" t="s">
        <v>668</v>
      </c>
      <c r="D945" s="221" t="s">
        <v>1400</v>
      </c>
      <c r="E945" s="220"/>
      <c r="F945" s="247"/>
      <c r="G945" s="248"/>
      <c r="H945" s="248"/>
      <c r="I945" s="247"/>
    </row>
    <row r="946" spans="1:11" hidden="1" x14ac:dyDescent="1.05">
      <c r="A946" s="222"/>
      <c r="B946" s="246" t="s">
        <v>1307</v>
      </c>
      <c r="C946" s="220"/>
      <c r="D946" s="198" t="s">
        <v>1306</v>
      </c>
      <c r="E946" s="197" t="s">
        <v>1170</v>
      </c>
      <c r="F946" s="244">
        <v>0</v>
      </c>
      <c r="G946" s="245">
        <v>0</v>
      </c>
      <c r="H946" s="245">
        <v>0</v>
      </c>
      <c r="I946" s="244">
        <v>0</v>
      </c>
    </row>
    <row r="947" spans="1:11" hidden="1" x14ac:dyDescent="1.05">
      <c r="A947" s="222"/>
      <c r="B947" s="220"/>
      <c r="C947" s="220"/>
      <c r="E947" s="197" t="s">
        <v>1169</v>
      </c>
      <c r="F947" s="236"/>
      <c r="G947" s="237"/>
      <c r="H947" s="237"/>
      <c r="I947" s="236"/>
    </row>
    <row r="948" spans="1:11" hidden="1" x14ac:dyDescent="1.05">
      <c r="A948" s="222"/>
      <c r="B948" s="220"/>
      <c r="C948" s="220"/>
      <c r="E948" s="197" t="s">
        <v>1168</v>
      </c>
      <c r="F948" s="236"/>
      <c r="G948" s="237"/>
      <c r="H948" s="237"/>
      <c r="I948" s="236"/>
    </row>
    <row r="949" spans="1:11" hidden="1" x14ac:dyDescent="1.05">
      <c r="A949" s="222"/>
      <c r="B949" s="220"/>
      <c r="C949" s="220"/>
      <c r="F949" s="236"/>
      <c r="G949" s="237"/>
      <c r="H949" s="237"/>
      <c r="I949" s="236"/>
    </row>
    <row r="950" spans="1:11" s="246" customFormat="1" hidden="1" x14ac:dyDescent="1.05">
      <c r="A950" s="222"/>
      <c r="B950" s="220"/>
      <c r="C950" s="220"/>
      <c r="D950" s="198"/>
      <c r="E950" s="197"/>
      <c r="F950" s="247"/>
      <c r="G950" s="248"/>
      <c r="H950" s="248"/>
      <c r="I950" s="247"/>
      <c r="J950" s="263"/>
      <c r="K950" s="263"/>
    </row>
    <row r="951" spans="1:11" s="246" customFormat="1" hidden="1" x14ac:dyDescent="1.05">
      <c r="A951" s="222"/>
      <c r="B951" s="246" t="s">
        <v>1320</v>
      </c>
      <c r="C951" s="220"/>
      <c r="D951" s="198" t="s">
        <v>1319</v>
      </c>
      <c r="E951" s="197" t="s">
        <v>1170</v>
      </c>
      <c r="F951" s="244">
        <v>0</v>
      </c>
      <c r="G951" s="245">
        <v>0</v>
      </c>
      <c r="H951" s="245">
        <v>0</v>
      </c>
      <c r="I951" s="244">
        <v>0</v>
      </c>
      <c r="J951" s="263"/>
      <c r="K951" s="263"/>
    </row>
    <row r="952" spans="1:11" s="246" customFormat="1" hidden="1" x14ac:dyDescent="1.05">
      <c r="A952" s="222"/>
      <c r="B952" s="220"/>
      <c r="C952" s="220"/>
      <c r="D952" s="198"/>
      <c r="E952" s="197" t="s">
        <v>1169</v>
      </c>
      <c r="F952" s="236"/>
      <c r="G952" s="237"/>
      <c r="H952" s="237"/>
      <c r="I952" s="236"/>
      <c r="J952" s="263"/>
      <c r="K952" s="263"/>
    </row>
    <row r="953" spans="1:11" s="246" customFormat="1" hidden="1" x14ac:dyDescent="1.05">
      <c r="A953" s="222"/>
      <c r="B953" s="220"/>
      <c r="C953" s="220"/>
      <c r="D953" s="198"/>
      <c r="E953" s="197" t="s">
        <v>1168</v>
      </c>
      <c r="F953" s="236"/>
      <c r="G953" s="237"/>
      <c r="H953" s="237"/>
      <c r="I953" s="236"/>
      <c r="J953" s="263"/>
      <c r="K953" s="263"/>
    </row>
    <row r="954" spans="1:11" s="246" customFormat="1" hidden="1" x14ac:dyDescent="1.05">
      <c r="A954" s="222"/>
      <c r="B954" s="220"/>
      <c r="C954" s="220"/>
      <c r="D954" s="198"/>
      <c r="E954" s="197"/>
      <c r="F954" s="236"/>
      <c r="G954" s="237"/>
      <c r="H954" s="237"/>
      <c r="I954" s="236"/>
      <c r="J954" s="263"/>
      <c r="K954" s="263"/>
    </row>
    <row r="955" spans="1:11" s="246" customFormat="1" hidden="1" x14ac:dyDescent="1.05">
      <c r="A955" s="222"/>
      <c r="B955" s="220"/>
      <c r="C955" s="220"/>
      <c r="D955" s="198"/>
      <c r="E955" s="197"/>
      <c r="F955" s="247"/>
      <c r="G955" s="248"/>
      <c r="H955" s="248"/>
      <c r="I955" s="247"/>
      <c r="J955" s="263"/>
      <c r="K955" s="263"/>
    </row>
    <row r="956" spans="1:11" ht="144" hidden="1" x14ac:dyDescent="1.05">
      <c r="A956" s="222"/>
      <c r="B956" s="246" t="s">
        <v>1327</v>
      </c>
      <c r="C956" s="220"/>
      <c r="D956" s="198" t="s">
        <v>1326</v>
      </c>
      <c r="E956" s="197" t="s">
        <v>1170</v>
      </c>
      <c r="F956" s="244">
        <v>0</v>
      </c>
      <c r="G956" s="245">
        <v>0</v>
      </c>
      <c r="H956" s="245">
        <v>0</v>
      </c>
      <c r="I956" s="244">
        <v>0</v>
      </c>
    </row>
    <row r="957" spans="1:11" hidden="1" x14ac:dyDescent="1.05">
      <c r="A957" s="222"/>
      <c r="B957" s="220"/>
      <c r="C957" s="220"/>
      <c r="E957" s="197" t="s">
        <v>1169</v>
      </c>
      <c r="F957" s="236"/>
      <c r="G957" s="237"/>
      <c r="H957" s="237"/>
      <c r="I957" s="236"/>
    </row>
    <row r="958" spans="1:11" hidden="1" x14ac:dyDescent="1.05">
      <c r="A958" s="222"/>
      <c r="B958" s="220"/>
      <c r="C958" s="220"/>
      <c r="E958" s="197" t="s">
        <v>1168</v>
      </c>
      <c r="F958" s="236"/>
      <c r="G958" s="237"/>
      <c r="H958" s="237"/>
      <c r="I958" s="236"/>
    </row>
    <row r="959" spans="1:11" hidden="1" x14ac:dyDescent="1.05">
      <c r="A959" s="222"/>
      <c r="B959" s="220"/>
      <c r="C959" s="220"/>
      <c r="F959" s="236"/>
      <c r="G959" s="237"/>
      <c r="H959" s="237"/>
      <c r="I959" s="236"/>
    </row>
    <row r="960" spans="1:11" hidden="1" x14ac:dyDescent="1.05">
      <c r="A960" s="222"/>
      <c r="B960" s="220"/>
      <c r="C960" s="220"/>
      <c r="F960" s="236"/>
      <c r="G960" s="237"/>
      <c r="H960" s="237"/>
      <c r="I960" s="236"/>
    </row>
    <row r="961" spans="1:9" hidden="1" x14ac:dyDescent="1.05">
      <c r="A961" s="222"/>
      <c r="B961" s="201" t="s">
        <v>1296</v>
      </c>
      <c r="C961" s="225" t="s">
        <v>668</v>
      </c>
      <c r="D961" s="221" t="s">
        <v>1400</v>
      </c>
      <c r="E961" s="220" t="s">
        <v>1170</v>
      </c>
      <c r="F961" s="234">
        <f>+F946+F951+F956</f>
        <v>0</v>
      </c>
      <c r="G961" s="235">
        <f>+G946+G951+G956</f>
        <v>0</v>
      </c>
      <c r="H961" s="235">
        <f>+H946+H951+H956</f>
        <v>0</v>
      </c>
      <c r="I961" s="234">
        <f>+I946+I951+I956</f>
        <v>0</v>
      </c>
    </row>
    <row r="962" spans="1:9" hidden="1" x14ac:dyDescent="1.05">
      <c r="A962" s="222"/>
      <c r="B962" s="220"/>
      <c r="C962" s="220"/>
      <c r="E962" s="220" t="s">
        <v>1169</v>
      </c>
      <c r="F962" s="236"/>
      <c r="G962" s="237"/>
      <c r="H962" s="237"/>
      <c r="I962" s="236"/>
    </row>
    <row r="963" spans="1:9" hidden="1" x14ac:dyDescent="1.05">
      <c r="A963" s="222"/>
      <c r="B963" s="220"/>
      <c r="C963" s="220"/>
      <c r="E963" s="220" t="s">
        <v>1168</v>
      </c>
      <c r="F963" s="236"/>
      <c r="G963" s="237"/>
      <c r="H963" s="237"/>
      <c r="I963" s="236"/>
    </row>
    <row r="964" spans="1:9" hidden="1" x14ac:dyDescent="1.05">
      <c r="A964" s="222"/>
      <c r="B964" s="220"/>
      <c r="C964" s="220"/>
      <c r="F964" s="236"/>
      <c r="G964" s="237"/>
      <c r="H964" s="237"/>
      <c r="I964" s="236"/>
    </row>
    <row r="965" spans="1:9" hidden="1" x14ac:dyDescent="1.05">
      <c r="A965" s="222"/>
      <c r="B965" s="220"/>
      <c r="C965" s="220"/>
      <c r="F965" s="236"/>
      <c r="G965" s="237"/>
      <c r="H965" s="237"/>
      <c r="I965" s="236"/>
    </row>
    <row r="966" spans="1:9" hidden="1" x14ac:dyDescent="1.05">
      <c r="A966" s="250">
        <v>1006</v>
      </c>
      <c r="B966" s="249" t="s">
        <v>693</v>
      </c>
      <c r="C966" s="225" t="s">
        <v>672</v>
      </c>
      <c r="D966" s="598" t="s">
        <v>1399</v>
      </c>
      <c r="E966" s="598"/>
      <c r="F966" s="236"/>
      <c r="G966" s="237"/>
      <c r="H966" s="237"/>
      <c r="I966" s="236"/>
    </row>
    <row r="967" spans="1:9" hidden="1" x14ac:dyDescent="1.05">
      <c r="A967" s="222"/>
      <c r="B967" s="246" t="s">
        <v>1307</v>
      </c>
      <c r="C967" s="220"/>
      <c r="D967" s="198" t="s">
        <v>1306</v>
      </c>
      <c r="E967" s="197" t="s">
        <v>1170</v>
      </c>
      <c r="F967" s="244">
        <v>0</v>
      </c>
      <c r="G967" s="245">
        <v>0</v>
      </c>
      <c r="H967" s="245">
        <v>0</v>
      </c>
      <c r="I967" s="244">
        <v>0</v>
      </c>
    </row>
    <row r="968" spans="1:9" hidden="1" x14ac:dyDescent="1.05">
      <c r="A968" s="222"/>
      <c r="B968" s="220"/>
      <c r="C968" s="220"/>
      <c r="E968" s="197" t="s">
        <v>1169</v>
      </c>
      <c r="F968" s="236"/>
      <c r="G968" s="237"/>
      <c r="H968" s="237"/>
      <c r="I968" s="236"/>
    </row>
    <row r="969" spans="1:9" hidden="1" x14ac:dyDescent="1.05">
      <c r="A969" s="222"/>
      <c r="B969" s="220"/>
      <c r="C969" s="220"/>
      <c r="E969" s="197" t="s">
        <v>1168</v>
      </c>
      <c r="F969" s="236"/>
      <c r="G969" s="237"/>
      <c r="H969" s="237"/>
      <c r="I969" s="236"/>
    </row>
    <row r="970" spans="1:9" hidden="1" x14ac:dyDescent="1.05">
      <c r="A970" s="222"/>
      <c r="B970" s="220"/>
      <c r="C970" s="220"/>
      <c r="F970" s="236"/>
      <c r="G970" s="237"/>
      <c r="H970" s="237"/>
      <c r="I970" s="236"/>
    </row>
    <row r="971" spans="1:9" hidden="1" x14ac:dyDescent="1.05">
      <c r="A971" s="222"/>
      <c r="B971" s="220"/>
      <c r="C971" s="220"/>
      <c r="F971" s="247"/>
      <c r="G971" s="248"/>
      <c r="H971" s="248"/>
      <c r="I971" s="247"/>
    </row>
    <row r="972" spans="1:9" hidden="1" x14ac:dyDescent="1.05">
      <c r="A972" s="222"/>
      <c r="B972" s="246" t="s">
        <v>1320</v>
      </c>
      <c r="C972" s="220"/>
      <c r="D972" s="198" t="s">
        <v>1319</v>
      </c>
      <c r="E972" s="197" t="s">
        <v>1170</v>
      </c>
      <c r="F972" s="244">
        <v>0</v>
      </c>
      <c r="G972" s="245">
        <v>0</v>
      </c>
      <c r="H972" s="245">
        <v>0</v>
      </c>
      <c r="I972" s="244">
        <v>0</v>
      </c>
    </row>
    <row r="973" spans="1:9" hidden="1" x14ac:dyDescent="1.05">
      <c r="A973" s="222"/>
      <c r="B973" s="220"/>
      <c r="C973" s="220"/>
      <c r="E973" s="197" t="s">
        <v>1169</v>
      </c>
      <c r="F973" s="236"/>
      <c r="G973" s="237"/>
      <c r="H973" s="237"/>
      <c r="I973" s="236"/>
    </row>
    <row r="974" spans="1:9" hidden="1" x14ac:dyDescent="1.05">
      <c r="A974" s="222"/>
      <c r="B974" s="220"/>
      <c r="C974" s="220"/>
      <c r="E974" s="197" t="s">
        <v>1168</v>
      </c>
      <c r="F974" s="236"/>
      <c r="G974" s="237"/>
      <c r="H974" s="237"/>
      <c r="I974" s="236"/>
    </row>
    <row r="975" spans="1:9" hidden="1" x14ac:dyDescent="1.05">
      <c r="A975" s="222"/>
      <c r="B975" s="220"/>
      <c r="C975" s="220"/>
      <c r="F975" s="236"/>
      <c r="G975" s="237"/>
      <c r="H975" s="237"/>
      <c r="I975" s="236"/>
    </row>
    <row r="976" spans="1:9" hidden="1" x14ac:dyDescent="1.05">
      <c r="A976" s="222"/>
      <c r="B976" s="220"/>
      <c r="C976" s="220"/>
      <c r="F976" s="247"/>
      <c r="G976" s="248"/>
      <c r="H976" s="248"/>
      <c r="I976" s="247"/>
    </row>
    <row r="977" spans="1:9" ht="144" hidden="1" x14ac:dyDescent="1.05">
      <c r="A977" s="222"/>
      <c r="B977" s="246" t="s">
        <v>1327</v>
      </c>
      <c r="C977" s="220"/>
      <c r="D977" s="198" t="s">
        <v>1326</v>
      </c>
      <c r="E977" s="197" t="s">
        <v>1170</v>
      </c>
      <c r="F977" s="244">
        <v>0</v>
      </c>
      <c r="G977" s="245">
        <v>0</v>
      </c>
      <c r="H977" s="245">
        <v>0</v>
      </c>
      <c r="I977" s="244">
        <v>0</v>
      </c>
    </row>
    <row r="978" spans="1:9" hidden="1" x14ac:dyDescent="1.05">
      <c r="A978" s="222"/>
      <c r="B978" s="220"/>
      <c r="C978" s="220"/>
      <c r="E978" s="197" t="s">
        <v>1169</v>
      </c>
      <c r="F978" s="236"/>
      <c r="G978" s="237"/>
      <c r="H978" s="237"/>
      <c r="I978" s="236"/>
    </row>
    <row r="979" spans="1:9" hidden="1" x14ac:dyDescent="1.05">
      <c r="A979" s="222"/>
      <c r="B979" s="220"/>
      <c r="C979" s="220"/>
      <c r="E979" s="197" t="s">
        <v>1168</v>
      </c>
      <c r="F979" s="236"/>
      <c r="G979" s="237"/>
      <c r="H979" s="237"/>
      <c r="I979" s="236"/>
    </row>
    <row r="980" spans="1:9" hidden="1" x14ac:dyDescent="1.05">
      <c r="A980" s="222"/>
      <c r="B980" s="220"/>
      <c r="C980" s="220"/>
      <c r="F980" s="236"/>
      <c r="G980" s="237"/>
      <c r="H980" s="237"/>
      <c r="I980" s="236"/>
    </row>
    <row r="981" spans="1:9" hidden="1" x14ac:dyDescent="1.05">
      <c r="A981" s="222"/>
      <c r="B981" s="220"/>
      <c r="C981" s="220"/>
      <c r="F981" s="236"/>
      <c r="G981" s="237"/>
      <c r="H981" s="237"/>
      <c r="I981" s="236"/>
    </row>
    <row r="982" spans="1:9" ht="216" hidden="1" x14ac:dyDescent="1.05">
      <c r="A982" s="222"/>
      <c r="B982" s="201" t="s">
        <v>1296</v>
      </c>
      <c r="C982" s="225" t="s">
        <v>672</v>
      </c>
      <c r="D982" s="221" t="s">
        <v>1398</v>
      </c>
      <c r="E982" s="220" t="s">
        <v>1170</v>
      </c>
      <c r="F982" s="234">
        <f>+F967+F972+F977</f>
        <v>0</v>
      </c>
      <c r="G982" s="235">
        <f>+G967+G972+G977</f>
        <v>0</v>
      </c>
      <c r="H982" s="235">
        <f>+H967+H972+H977</f>
        <v>0</v>
      </c>
      <c r="I982" s="234">
        <f>+I967+I972+I977</f>
        <v>0</v>
      </c>
    </row>
    <row r="983" spans="1:9" hidden="1" x14ac:dyDescent="1.05">
      <c r="A983" s="222"/>
      <c r="B983" s="220"/>
      <c r="C983" s="220"/>
      <c r="E983" s="220" t="s">
        <v>1169</v>
      </c>
      <c r="F983" s="236"/>
      <c r="G983" s="237"/>
      <c r="H983" s="237"/>
      <c r="I983" s="236"/>
    </row>
    <row r="984" spans="1:9" hidden="1" x14ac:dyDescent="1.05">
      <c r="A984" s="222"/>
      <c r="B984" s="220"/>
      <c r="C984" s="220"/>
      <c r="E984" s="220" t="s">
        <v>1168</v>
      </c>
      <c r="F984" s="236"/>
      <c r="G984" s="237"/>
      <c r="H984" s="237"/>
      <c r="I984" s="236"/>
    </row>
    <row r="985" spans="1:9" hidden="1" x14ac:dyDescent="1.05">
      <c r="A985" s="222"/>
      <c r="B985" s="220"/>
      <c r="C985" s="220"/>
      <c r="F985" s="236"/>
      <c r="G985" s="237"/>
      <c r="H985" s="237"/>
      <c r="I985" s="236"/>
    </row>
    <row r="986" spans="1:9" hidden="1" x14ac:dyDescent="1.05">
      <c r="A986" s="222"/>
      <c r="B986" s="220"/>
      <c r="C986" s="220"/>
      <c r="F986" s="247"/>
      <c r="G986" s="248"/>
      <c r="H986" s="248"/>
      <c r="I986" s="247"/>
    </row>
    <row r="987" spans="1:9" hidden="1" x14ac:dyDescent="1.05">
      <c r="A987" s="614"/>
      <c r="B987" s="615"/>
      <c r="C987" s="243"/>
      <c r="D987" s="242"/>
      <c r="E987" s="241"/>
      <c r="F987" s="239"/>
      <c r="G987" s="240"/>
      <c r="H987" s="240"/>
      <c r="I987" s="239"/>
    </row>
    <row r="988" spans="1:9" hidden="1" x14ac:dyDescent="1.05">
      <c r="A988" s="601" t="s">
        <v>1397</v>
      </c>
      <c r="B988" s="602"/>
      <c r="C988" s="602"/>
      <c r="D988" s="227" t="s">
        <v>1396</v>
      </c>
      <c r="E988" s="220" t="s">
        <v>1170</v>
      </c>
      <c r="F988" s="218">
        <f>+F982+F961+F940+F920+F903+F886</f>
        <v>0</v>
      </c>
      <c r="G988" s="219">
        <f>+G982+G961+G940+G920+G903+G886</f>
        <v>0</v>
      </c>
      <c r="H988" s="219">
        <f>+H982+H961+H940+H920+H903+H886</f>
        <v>0</v>
      </c>
      <c r="I988" s="218">
        <f>+I982+I961+I940+I920+I903+I886</f>
        <v>0</v>
      </c>
    </row>
    <row r="989" spans="1:9" hidden="1" x14ac:dyDescent="1.05">
      <c r="A989" s="226"/>
      <c r="B989" s="225"/>
      <c r="C989" s="220"/>
      <c r="D989" s="221"/>
      <c r="E989" s="220" t="s">
        <v>1169</v>
      </c>
      <c r="F989" s="223"/>
      <c r="G989" s="224"/>
      <c r="H989" s="224"/>
      <c r="I989" s="223"/>
    </row>
    <row r="990" spans="1:9" hidden="1" x14ac:dyDescent="1.05">
      <c r="A990" s="226"/>
      <c r="B990" s="225"/>
      <c r="C990" s="220"/>
      <c r="D990" s="221"/>
      <c r="E990" s="220" t="s">
        <v>1168</v>
      </c>
      <c r="F990" s="223"/>
      <c r="G990" s="224"/>
      <c r="H990" s="224"/>
      <c r="I990" s="223"/>
    </row>
    <row r="991" spans="1:9" hidden="1" x14ac:dyDescent="1.05">
      <c r="A991" s="226"/>
      <c r="B991" s="225"/>
      <c r="C991" s="220"/>
      <c r="D991" s="221"/>
      <c r="E991" s="220"/>
      <c r="F991" s="223"/>
      <c r="G991" s="224"/>
      <c r="H991" s="224"/>
      <c r="I991" s="223"/>
    </row>
    <row r="992" spans="1:9" hidden="1" x14ac:dyDescent="1.05">
      <c r="A992" s="258"/>
      <c r="B992" s="256"/>
      <c r="C992" s="256"/>
      <c r="D992" s="257"/>
      <c r="E992" s="256"/>
      <c r="F992" s="254"/>
      <c r="G992" s="255"/>
      <c r="H992" s="255"/>
      <c r="I992" s="254"/>
    </row>
    <row r="993" spans="1:9" x14ac:dyDescent="1.05">
      <c r="A993" s="222"/>
      <c r="B993" s="220"/>
      <c r="C993" s="220"/>
      <c r="F993" s="247"/>
      <c r="G993" s="248"/>
      <c r="H993" s="248"/>
      <c r="I993" s="247"/>
    </row>
    <row r="994" spans="1:9" ht="72.75" thickBot="1" x14ac:dyDescent="1.1000000000000001">
      <c r="A994" s="639" t="s">
        <v>1300</v>
      </c>
      <c r="B994" s="640"/>
      <c r="C994" s="253" t="s">
        <v>324</v>
      </c>
      <c r="D994" s="216" t="s">
        <v>1390</v>
      </c>
      <c r="E994" s="252"/>
      <c r="F994" s="213"/>
      <c r="G994" s="214"/>
      <c r="H994" s="214"/>
      <c r="I994" s="213"/>
    </row>
    <row r="995" spans="1:9" ht="72.75" thickTop="1" x14ac:dyDescent="1.05">
      <c r="A995" s="222"/>
      <c r="B995" s="220"/>
      <c r="C995" s="220"/>
      <c r="D995" s="221"/>
      <c r="E995" s="220"/>
      <c r="F995" s="218"/>
      <c r="G995" s="219"/>
      <c r="H995" s="219"/>
      <c r="I995" s="218"/>
    </row>
    <row r="996" spans="1:9" hidden="1" x14ac:dyDescent="1.05">
      <c r="A996" s="250">
        <v>1101</v>
      </c>
      <c r="B996" s="249" t="s">
        <v>693</v>
      </c>
      <c r="C996" s="225" t="s">
        <v>665</v>
      </c>
      <c r="D996" s="221" t="s">
        <v>1395</v>
      </c>
      <c r="E996" s="220"/>
      <c r="F996" s="247"/>
      <c r="G996" s="248"/>
      <c r="H996" s="248"/>
      <c r="I996" s="247"/>
    </row>
    <row r="997" spans="1:9" hidden="1" x14ac:dyDescent="1.05">
      <c r="A997" s="222"/>
      <c r="B997" s="246" t="s">
        <v>1307</v>
      </c>
      <c r="C997" s="220"/>
      <c r="D997" s="198" t="s">
        <v>1306</v>
      </c>
      <c r="E997" s="197" t="s">
        <v>1170</v>
      </c>
      <c r="F997" s="244">
        <v>0</v>
      </c>
      <c r="G997" s="245">
        <v>0</v>
      </c>
      <c r="H997" s="245">
        <v>0</v>
      </c>
      <c r="I997" s="244">
        <v>0</v>
      </c>
    </row>
    <row r="998" spans="1:9" hidden="1" x14ac:dyDescent="1.05">
      <c r="A998" s="222"/>
      <c r="B998" s="220"/>
      <c r="C998" s="220"/>
      <c r="E998" s="197" t="s">
        <v>1169</v>
      </c>
      <c r="F998" s="236"/>
      <c r="G998" s="237"/>
      <c r="H998" s="237"/>
      <c r="I998" s="236"/>
    </row>
    <row r="999" spans="1:9" hidden="1" x14ac:dyDescent="1.05">
      <c r="A999" s="222"/>
      <c r="B999" s="220"/>
      <c r="C999" s="220"/>
      <c r="E999" s="197" t="s">
        <v>1168</v>
      </c>
      <c r="F999" s="236"/>
      <c r="G999" s="237"/>
      <c r="H999" s="237"/>
      <c r="I999" s="236"/>
    </row>
    <row r="1000" spans="1:9" hidden="1" x14ac:dyDescent="1.05">
      <c r="A1000" s="222"/>
      <c r="B1000" s="220"/>
      <c r="C1000" s="220"/>
      <c r="F1000" s="236"/>
      <c r="G1000" s="237"/>
      <c r="H1000" s="237"/>
      <c r="I1000" s="236"/>
    </row>
    <row r="1001" spans="1:9" hidden="1" x14ac:dyDescent="1.05">
      <c r="A1001" s="222"/>
      <c r="B1001" s="220"/>
      <c r="C1001" s="220"/>
      <c r="F1001" s="247"/>
      <c r="G1001" s="248"/>
      <c r="H1001" s="248"/>
      <c r="I1001" s="247"/>
    </row>
    <row r="1002" spans="1:9" hidden="1" x14ac:dyDescent="1.05">
      <c r="A1002" s="222"/>
      <c r="B1002" s="246" t="s">
        <v>1320</v>
      </c>
      <c r="C1002" s="220"/>
      <c r="D1002" s="198" t="s">
        <v>1319</v>
      </c>
      <c r="E1002" s="197" t="s">
        <v>1170</v>
      </c>
      <c r="F1002" s="244">
        <v>0</v>
      </c>
      <c r="G1002" s="245">
        <v>0</v>
      </c>
      <c r="H1002" s="245">
        <v>0</v>
      </c>
      <c r="I1002" s="244">
        <v>0</v>
      </c>
    </row>
    <row r="1003" spans="1:9" hidden="1" x14ac:dyDescent="1.05">
      <c r="A1003" s="222"/>
      <c r="B1003" s="220"/>
      <c r="C1003" s="220"/>
      <c r="E1003" s="197" t="s">
        <v>1169</v>
      </c>
      <c r="F1003" s="236"/>
      <c r="G1003" s="237"/>
      <c r="H1003" s="237"/>
      <c r="I1003" s="236"/>
    </row>
    <row r="1004" spans="1:9" hidden="1" x14ac:dyDescent="1.05">
      <c r="A1004" s="222"/>
      <c r="B1004" s="220"/>
      <c r="C1004" s="220"/>
      <c r="E1004" s="197" t="s">
        <v>1168</v>
      </c>
      <c r="F1004" s="236"/>
      <c r="G1004" s="237"/>
      <c r="H1004" s="237"/>
      <c r="I1004" s="236"/>
    </row>
    <row r="1005" spans="1:9" hidden="1" x14ac:dyDescent="1.05">
      <c r="A1005" s="222"/>
      <c r="B1005" s="220"/>
      <c r="C1005" s="220"/>
      <c r="F1005" s="236"/>
      <c r="G1005" s="237"/>
      <c r="H1005" s="237"/>
      <c r="I1005" s="236"/>
    </row>
    <row r="1006" spans="1:9" hidden="1" x14ac:dyDescent="1.05">
      <c r="A1006" s="222"/>
      <c r="B1006" s="220"/>
      <c r="C1006" s="220"/>
      <c r="F1006" s="247"/>
      <c r="G1006" s="248"/>
      <c r="H1006" s="248"/>
      <c r="I1006" s="247"/>
    </row>
    <row r="1007" spans="1:9" ht="144" hidden="1" x14ac:dyDescent="1.05">
      <c r="A1007" s="222"/>
      <c r="B1007" s="246" t="s">
        <v>1327</v>
      </c>
      <c r="C1007" s="220"/>
      <c r="D1007" s="198" t="s">
        <v>1326</v>
      </c>
      <c r="E1007" s="197" t="s">
        <v>1170</v>
      </c>
      <c r="F1007" s="244">
        <v>0</v>
      </c>
      <c r="G1007" s="245">
        <v>0</v>
      </c>
      <c r="H1007" s="245">
        <v>0</v>
      </c>
      <c r="I1007" s="244">
        <v>0</v>
      </c>
    </row>
    <row r="1008" spans="1:9" hidden="1" x14ac:dyDescent="1.05">
      <c r="A1008" s="222"/>
      <c r="B1008" s="220"/>
      <c r="C1008" s="220"/>
      <c r="E1008" s="197" t="s">
        <v>1169</v>
      </c>
      <c r="F1008" s="236"/>
      <c r="G1008" s="237"/>
      <c r="H1008" s="237"/>
      <c r="I1008" s="236"/>
    </row>
    <row r="1009" spans="1:11" hidden="1" x14ac:dyDescent="1.05">
      <c r="A1009" s="222"/>
      <c r="B1009" s="220"/>
      <c r="C1009" s="220"/>
      <c r="E1009" s="197" t="s">
        <v>1168</v>
      </c>
      <c r="F1009" s="236"/>
      <c r="G1009" s="237"/>
      <c r="H1009" s="237"/>
      <c r="I1009" s="236"/>
    </row>
    <row r="1010" spans="1:11" hidden="1" x14ac:dyDescent="1.05">
      <c r="A1010" s="222"/>
      <c r="B1010" s="220"/>
      <c r="C1010" s="220"/>
      <c r="F1010" s="236"/>
      <c r="G1010" s="237"/>
      <c r="H1010" s="237"/>
      <c r="I1010" s="236"/>
    </row>
    <row r="1011" spans="1:11" hidden="1" x14ac:dyDescent="1.05">
      <c r="A1011" s="222"/>
      <c r="B1011" s="220"/>
      <c r="C1011" s="220"/>
      <c r="F1011" s="236"/>
      <c r="G1011" s="237"/>
      <c r="H1011" s="237"/>
      <c r="I1011" s="236"/>
    </row>
    <row r="1012" spans="1:11" hidden="1" x14ac:dyDescent="1.05">
      <c r="A1012" s="222"/>
      <c r="B1012" s="201" t="s">
        <v>1296</v>
      </c>
      <c r="C1012" s="225" t="s">
        <v>665</v>
      </c>
      <c r="D1012" s="221" t="s">
        <v>1395</v>
      </c>
      <c r="E1012" s="220" t="s">
        <v>1170</v>
      </c>
      <c r="F1012" s="234">
        <f>+F997+F1002+F1007</f>
        <v>0</v>
      </c>
      <c r="G1012" s="235">
        <f>+G997+G1002+G1007</f>
        <v>0</v>
      </c>
      <c r="H1012" s="235">
        <f>+H997+H1002+H1007</f>
        <v>0</v>
      </c>
      <c r="I1012" s="234">
        <f>+I997+I1002+I1007</f>
        <v>0</v>
      </c>
    </row>
    <row r="1013" spans="1:11" hidden="1" x14ac:dyDescent="1.05">
      <c r="A1013" s="222"/>
      <c r="B1013" s="201"/>
      <c r="C1013" s="225"/>
      <c r="D1013" s="221"/>
      <c r="E1013" s="220" t="s">
        <v>1169</v>
      </c>
      <c r="F1013" s="236"/>
      <c r="G1013" s="237"/>
      <c r="H1013" s="237"/>
      <c r="I1013" s="236"/>
    </row>
    <row r="1014" spans="1:11" ht="67.5" hidden="1" customHeight="1" x14ac:dyDescent="1.05">
      <c r="A1014" s="222"/>
      <c r="B1014" s="220"/>
      <c r="C1014" s="220"/>
      <c r="E1014" s="220" t="s">
        <v>1168</v>
      </c>
      <c r="F1014" s="247"/>
      <c r="G1014" s="248"/>
      <c r="H1014" s="248"/>
      <c r="I1014" s="247"/>
    </row>
    <row r="1015" spans="1:11" ht="134.25" customHeight="1" x14ac:dyDescent="1.05">
      <c r="A1015" s="250">
        <v>1102</v>
      </c>
      <c r="B1015" s="249" t="s">
        <v>693</v>
      </c>
      <c r="C1015" s="225" t="s">
        <v>670</v>
      </c>
      <c r="D1015" s="221" t="s">
        <v>1394</v>
      </c>
      <c r="E1015" s="220"/>
      <c r="F1015" s="247"/>
      <c r="G1015" s="248"/>
      <c r="H1015" s="248"/>
      <c r="I1015" s="247"/>
    </row>
    <row r="1016" spans="1:11" s="201" customFormat="1" x14ac:dyDescent="1.05">
      <c r="A1016" s="222"/>
      <c r="B1016" s="246" t="s">
        <v>1307</v>
      </c>
      <c r="C1016" s="220"/>
      <c r="D1016" s="198" t="s">
        <v>1306</v>
      </c>
      <c r="E1016" s="197" t="s">
        <v>1170</v>
      </c>
      <c r="F1016" s="244">
        <v>36283</v>
      </c>
      <c r="G1016" s="245">
        <v>0</v>
      </c>
      <c r="H1016" s="245">
        <v>0</v>
      </c>
      <c r="I1016" s="244">
        <v>9148</v>
      </c>
      <c r="J1016" s="202"/>
      <c r="K1016" s="202"/>
    </row>
    <row r="1017" spans="1:11" s="201" customFormat="1" x14ac:dyDescent="1.05">
      <c r="A1017" s="222"/>
      <c r="B1017" s="246"/>
      <c r="C1017" s="220"/>
      <c r="D1017" s="198"/>
      <c r="E1017" s="197" t="s">
        <v>1169</v>
      </c>
      <c r="F1017" s="244">
        <v>182506.18</v>
      </c>
      <c r="G1017" s="245">
        <v>27135</v>
      </c>
      <c r="H1017" s="245">
        <v>0</v>
      </c>
      <c r="I1017" s="244">
        <f>F1017+G1017-H1017</f>
        <v>209641.18</v>
      </c>
      <c r="J1017" s="202"/>
      <c r="K1017" s="202"/>
    </row>
    <row r="1018" spans="1:11" s="201" customFormat="1" x14ac:dyDescent="1.05">
      <c r="A1018" s="222"/>
      <c r="B1018" s="220"/>
      <c r="C1018" s="220"/>
      <c r="D1018" s="198"/>
      <c r="E1018" s="197" t="s">
        <v>1168</v>
      </c>
      <c r="F1018" s="236">
        <v>218789.18</v>
      </c>
      <c r="G1018" s="245">
        <v>27135</v>
      </c>
      <c r="H1018" s="245">
        <v>27135</v>
      </c>
      <c r="I1018" s="244">
        <f>F1018+G1018-H1018</f>
        <v>218789.18</v>
      </c>
      <c r="J1018" s="202"/>
      <c r="K1018" s="202"/>
    </row>
    <row r="1019" spans="1:11" s="277" customFormat="1" x14ac:dyDescent="1.05">
      <c r="A1019" s="222"/>
      <c r="B1019" s="220"/>
      <c r="C1019" s="220"/>
      <c r="D1019" s="198"/>
      <c r="E1019" s="197"/>
      <c r="F1019" s="247"/>
      <c r="G1019" s="248"/>
      <c r="H1019" s="248"/>
      <c r="I1019" s="247"/>
      <c r="J1019" s="278"/>
      <c r="K1019" s="278"/>
    </row>
    <row r="1020" spans="1:11" x14ac:dyDescent="1.05">
      <c r="A1020" s="222"/>
      <c r="B1020" s="246" t="s">
        <v>1320</v>
      </c>
      <c r="C1020" s="220"/>
      <c r="D1020" s="198" t="s">
        <v>1319</v>
      </c>
      <c r="E1020" s="197" t="s">
        <v>1170</v>
      </c>
      <c r="F1020" s="244">
        <v>0</v>
      </c>
      <c r="G1020" s="245">
        <v>0</v>
      </c>
      <c r="H1020" s="245">
        <v>0</v>
      </c>
      <c r="I1020" s="244">
        <v>0</v>
      </c>
    </row>
    <row r="1021" spans="1:11" x14ac:dyDescent="1.05">
      <c r="A1021" s="222"/>
      <c r="B1021" s="246"/>
      <c r="C1021" s="220"/>
      <c r="E1021" s="197" t="s">
        <v>1169</v>
      </c>
      <c r="F1021" s="244"/>
      <c r="G1021" s="245"/>
      <c r="H1021" s="245"/>
      <c r="I1021" s="244"/>
    </row>
    <row r="1022" spans="1:11" x14ac:dyDescent="1.05">
      <c r="A1022" s="222"/>
      <c r="B1022" s="220"/>
      <c r="C1022" s="220"/>
      <c r="E1022" s="197" t="s">
        <v>1168</v>
      </c>
      <c r="F1022" s="236"/>
      <c r="G1022" s="237"/>
      <c r="H1022" s="237"/>
      <c r="I1022" s="236"/>
    </row>
    <row r="1023" spans="1:11" s="246" customFormat="1" hidden="1" x14ac:dyDescent="1.05">
      <c r="A1023" s="258"/>
      <c r="B1023" s="256"/>
      <c r="C1023" s="256"/>
      <c r="D1023" s="260"/>
      <c r="E1023" s="259"/>
      <c r="F1023" s="261"/>
      <c r="G1023" s="262"/>
      <c r="H1023" s="262"/>
      <c r="I1023" s="261"/>
      <c r="J1023" s="263"/>
      <c r="K1023" s="263"/>
    </row>
    <row r="1024" spans="1:11" s="246" customFormat="1" ht="144" hidden="1" x14ac:dyDescent="1.05">
      <c r="A1024" s="222"/>
      <c r="B1024" s="246" t="s">
        <v>1327</v>
      </c>
      <c r="C1024" s="220"/>
      <c r="D1024" s="198" t="s">
        <v>1326</v>
      </c>
      <c r="E1024" s="197" t="s">
        <v>1170</v>
      </c>
      <c r="F1024" s="244">
        <v>0</v>
      </c>
      <c r="G1024" s="245">
        <v>0</v>
      </c>
      <c r="H1024" s="245">
        <v>0</v>
      </c>
      <c r="I1024" s="244">
        <v>0</v>
      </c>
      <c r="J1024" s="263"/>
      <c r="K1024" s="263"/>
    </row>
    <row r="1025" spans="1:11" s="246" customFormat="1" hidden="1" x14ac:dyDescent="1.05">
      <c r="A1025" s="222"/>
      <c r="C1025" s="220"/>
      <c r="D1025" s="198"/>
      <c r="E1025" s="197" t="s">
        <v>1169</v>
      </c>
      <c r="F1025" s="244"/>
      <c r="G1025" s="245"/>
      <c r="H1025" s="245"/>
      <c r="I1025" s="244"/>
      <c r="J1025" s="263"/>
      <c r="K1025" s="263"/>
    </row>
    <row r="1026" spans="1:11" s="246" customFormat="1" hidden="1" x14ac:dyDescent="1.05">
      <c r="A1026" s="222"/>
      <c r="B1026" s="220"/>
      <c r="C1026" s="220"/>
      <c r="D1026" s="198"/>
      <c r="E1026" s="197" t="s">
        <v>1168</v>
      </c>
      <c r="F1026" s="236"/>
      <c r="G1026" s="237"/>
      <c r="H1026" s="237"/>
      <c r="I1026" s="236"/>
      <c r="J1026" s="263"/>
      <c r="K1026" s="263"/>
    </row>
    <row r="1027" spans="1:11" s="246" customFormat="1" hidden="1" x14ac:dyDescent="1.05">
      <c r="A1027" s="222"/>
      <c r="B1027" s="220"/>
      <c r="C1027" s="220"/>
      <c r="D1027" s="198"/>
      <c r="E1027" s="197"/>
      <c r="F1027" s="236"/>
      <c r="G1027" s="237"/>
      <c r="H1027" s="237"/>
      <c r="I1027" s="236"/>
      <c r="J1027" s="263"/>
      <c r="K1027" s="263"/>
    </row>
    <row r="1028" spans="1:11" s="246" customFormat="1" ht="144" x14ac:dyDescent="1.05">
      <c r="A1028" s="222"/>
      <c r="B1028" s="201" t="s">
        <v>1296</v>
      </c>
      <c r="C1028" s="225" t="s">
        <v>670</v>
      </c>
      <c r="D1028" s="221" t="s">
        <v>1394</v>
      </c>
      <c r="E1028" s="220" t="s">
        <v>1170</v>
      </c>
      <c r="F1028" s="234">
        <f t="shared" ref="F1028:H1029" si="16">+F1016+F1020+F1024</f>
        <v>36283</v>
      </c>
      <c r="G1028" s="235">
        <f t="shared" si="16"/>
        <v>0</v>
      </c>
      <c r="H1028" s="235">
        <f t="shared" si="16"/>
        <v>0</v>
      </c>
      <c r="I1028" s="234">
        <v>9148</v>
      </c>
      <c r="J1028" s="263"/>
      <c r="K1028" s="263"/>
    </row>
    <row r="1029" spans="1:11" s="246" customFormat="1" x14ac:dyDescent="1.05">
      <c r="A1029" s="222"/>
      <c r="B1029" s="201"/>
      <c r="C1029" s="225"/>
      <c r="D1029" s="221"/>
      <c r="E1029" s="220" t="s">
        <v>1169</v>
      </c>
      <c r="F1029" s="234">
        <f t="shared" si="16"/>
        <v>182506.18</v>
      </c>
      <c r="G1029" s="235">
        <f t="shared" si="16"/>
        <v>27135</v>
      </c>
      <c r="H1029" s="235">
        <f t="shared" si="16"/>
        <v>0</v>
      </c>
      <c r="I1029" s="234">
        <f>+I1017+I1021+I1025</f>
        <v>209641.18</v>
      </c>
      <c r="J1029" s="263"/>
      <c r="K1029" s="263"/>
    </row>
    <row r="1030" spans="1:11" s="246" customFormat="1" x14ac:dyDescent="1.05">
      <c r="A1030" s="222"/>
      <c r="B1030" s="220"/>
      <c r="C1030" s="220"/>
      <c r="D1030" s="198"/>
      <c r="E1030" s="220" t="s">
        <v>1168</v>
      </c>
      <c r="F1030" s="234">
        <f>+F1018+F1022+F1026</f>
        <v>218789.18</v>
      </c>
      <c r="G1030" s="235">
        <f>+G1018+G1022+G1026</f>
        <v>27135</v>
      </c>
      <c r="H1030" s="235">
        <v>27135</v>
      </c>
      <c r="I1030" s="234">
        <f>+I1018+I1022+I1026</f>
        <v>218789.18</v>
      </c>
      <c r="J1030" s="263"/>
      <c r="K1030" s="263"/>
    </row>
    <row r="1031" spans="1:11" s="246" customFormat="1" ht="30.75" customHeight="1" x14ac:dyDescent="1.05">
      <c r="A1031" s="222"/>
      <c r="B1031" s="220"/>
      <c r="C1031" s="220"/>
      <c r="D1031" s="198"/>
      <c r="E1031" s="197"/>
      <c r="F1031" s="236"/>
      <c r="G1031" s="237"/>
      <c r="H1031" s="237"/>
      <c r="I1031" s="236"/>
      <c r="J1031" s="263"/>
      <c r="K1031" s="263"/>
    </row>
    <row r="1032" spans="1:11" ht="30.75" customHeight="1" x14ac:dyDescent="1.05">
      <c r="A1032" s="222"/>
      <c r="B1032" s="220"/>
      <c r="C1032" s="220"/>
      <c r="F1032" s="247"/>
      <c r="G1032" s="248"/>
      <c r="H1032" s="248"/>
      <c r="I1032" s="247"/>
    </row>
    <row r="1033" spans="1:11" ht="192.75" hidden="1" customHeight="1" x14ac:dyDescent="1.05">
      <c r="A1033" s="250">
        <v>1103</v>
      </c>
      <c r="B1033" s="249" t="s">
        <v>693</v>
      </c>
      <c r="C1033" s="225" t="s">
        <v>671</v>
      </c>
      <c r="D1033" s="598" t="s">
        <v>1393</v>
      </c>
      <c r="E1033" s="598"/>
      <c r="F1033" s="236"/>
      <c r="G1033" s="237" t="s">
        <v>675</v>
      </c>
      <c r="H1033" s="237" t="s">
        <v>675</v>
      </c>
      <c r="I1033" s="236" t="s">
        <v>675</v>
      </c>
    </row>
    <row r="1034" spans="1:11" hidden="1" x14ac:dyDescent="1.05">
      <c r="A1034" s="222"/>
      <c r="B1034" s="246" t="s">
        <v>1307</v>
      </c>
      <c r="C1034" s="220"/>
      <c r="D1034" s="198" t="s">
        <v>1306</v>
      </c>
      <c r="E1034" s="197" t="s">
        <v>1170</v>
      </c>
      <c r="F1034" s="244">
        <v>0</v>
      </c>
      <c r="G1034" s="245">
        <v>0</v>
      </c>
      <c r="H1034" s="245">
        <v>0</v>
      </c>
      <c r="I1034" s="244">
        <v>0</v>
      </c>
    </row>
    <row r="1035" spans="1:11" hidden="1" x14ac:dyDescent="1.05">
      <c r="A1035" s="222"/>
      <c r="B1035" s="220"/>
      <c r="C1035" s="220"/>
      <c r="E1035" s="197" t="s">
        <v>1169</v>
      </c>
      <c r="F1035" s="236"/>
      <c r="G1035" s="237"/>
      <c r="H1035" s="237"/>
      <c r="I1035" s="236"/>
    </row>
    <row r="1036" spans="1:11" hidden="1" x14ac:dyDescent="1.05">
      <c r="A1036" s="222"/>
      <c r="B1036" s="220"/>
      <c r="C1036" s="220"/>
      <c r="E1036" s="197" t="s">
        <v>1168</v>
      </c>
      <c r="F1036" s="236"/>
      <c r="G1036" s="237"/>
      <c r="H1036" s="237"/>
      <c r="I1036" s="236"/>
    </row>
    <row r="1037" spans="1:11" s="246" customFormat="1" hidden="1" x14ac:dyDescent="1.05">
      <c r="A1037" s="222"/>
      <c r="B1037" s="220"/>
      <c r="C1037" s="220"/>
      <c r="D1037" s="198"/>
      <c r="E1037" s="197"/>
      <c r="F1037" s="236"/>
      <c r="G1037" s="237"/>
      <c r="H1037" s="237"/>
      <c r="I1037" s="236"/>
      <c r="J1037" s="263"/>
      <c r="K1037" s="263"/>
    </row>
    <row r="1038" spans="1:11" s="246" customFormat="1" hidden="1" x14ac:dyDescent="1.05">
      <c r="A1038" s="222"/>
      <c r="B1038" s="220"/>
      <c r="C1038" s="220"/>
      <c r="D1038" s="198"/>
      <c r="E1038" s="197"/>
      <c r="F1038" s="247"/>
      <c r="G1038" s="248"/>
      <c r="H1038" s="248"/>
      <c r="I1038" s="247"/>
      <c r="J1038" s="263"/>
      <c r="K1038" s="263"/>
    </row>
    <row r="1039" spans="1:11" s="246" customFormat="1" hidden="1" x14ac:dyDescent="1.05">
      <c r="A1039" s="222"/>
      <c r="B1039" s="246" t="s">
        <v>1320</v>
      </c>
      <c r="C1039" s="220"/>
      <c r="D1039" s="198" t="s">
        <v>1319</v>
      </c>
      <c r="E1039" s="197" t="s">
        <v>1170</v>
      </c>
      <c r="F1039" s="244">
        <v>0</v>
      </c>
      <c r="G1039" s="245">
        <v>0</v>
      </c>
      <c r="H1039" s="245">
        <v>0</v>
      </c>
      <c r="I1039" s="244">
        <v>0</v>
      </c>
      <c r="J1039" s="263"/>
      <c r="K1039" s="263"/>
    </row>
    <row r="1040" spans="1:11" s="246" customFormat="1" hidden="1" x14ac:dyDescent="1.05">
      <c r="A1040" s="222"/>
      <c r="B1040" s="220"/>
      <c r="C1040" s="220"/>
      <c r="D1040" s="198"/>
      <c r="E1040" s="197" t="s">
        <v>1169</v>
      </c>
      <c r="F1040" s="236"/>
      <c r="G1040" s="237"/>
      <c r="H1040" s="237"/>
      <c r="I1040" s="236"/>
      <c r="J1040" s="263"/>
      <c r="K1040" s="263"/>
    </row>
    <row r="1041" spans="1:11" s="246" customFormat="1" hidden="1" x14ac:dyDescent="1.05">
      <c r="A1041" s="222"/>
      <c r="B1041" s="220"/>
      <c r="C1041" s="220"/>
      <c r="D1041" s="198"/>
      <c r="E1041" s="197" t="s">
        <v>1168</v>
      </c>
      <c r="F1041" s="236"/>
      <c r="G1041" s="237"/>
      <c r="H1041" s="237"/>
      <c r="I1041" s="236"/>
      <c r="J1041" s="263"/>
      <c r="K1041" s="263"/>
    </row>
    <row r="1042" spans="1:11" s="246" customFormat="1" hidden="1" x14ac:dyDescent="1.05">
      <c r="A1042" s="222"/>
      <c r="B1042" s="220"/>
      <c r="C1042" s="220"/>
      <c r="D1042" s="198"/>
      <c r="E1042" s="197"/>
      <c r="F1042" s="236"/>
      <c r="G1042" s="237"/>
      <c r="H1042" s="237"/>
      <c r="I1042" s="236"/>
      <c r="J1042" s="263"/>
      <c r="K1042" s="263"/>
    </row>
    <row r="1043" spans="1:11" s="246" customFormat="1" hidden="1" x14ac:dyDescent="1.05">
      <c r="A1043" s="258"/>
      <c r="B1043" s="256"/>
      <c r="C1043" s="256"/>
      <c r="D1043" s="260"/>
      <c r="E1043" s="259"/>
      <c r="F1043" s="261"/>
      <c r="G1043" s="262"/>
      <c r="H1043" s="262"/>
      <c r="I1043" s="261"/>
      <c r="J1043" s="263"/>
      <c r="K1043" s="263"/>
    </row>
    <row r="1044" spans="1:11" s="246" customFormat="1" ht="144" hidden="1" x14ac:dyDescent="1.05">
      <c r="A1044" s="222"/>
      <c r="B1044" s="246" t="s">
        <v>1327</v>
      </c>
      <c r="C1044" s="220"/>
      <c r="D1044" s="198" t="s">
        <v>1326</v>
      </c>
      <c r="E1044" s="197" t="s">
        <v>1170</v>
      </c>
      <c r="F1044" s="244">
        <v>0</v>
      </c>
      <c r="G1044" s="245">
        <v>0</v>
      </c>
      <c r="H1044" s="245">
        <v>0</v>
      </c>
      <c r="I1044" s="244">
        <v>0</v>
      </c>
      <c r="J1044" s="263"/>
      <c r="K1044" s="263"/>
    </row>
    <row r="1045" spans="1:11" s="246" customFormat="1" hidden="1" x14ac:dyDescent="1.05">
      <c r="A1045" s="222"/>
      <c r="B1045" s="220"/>
      <c r="C1045" s="220"/>
      <c r="D1045" s="198"/>
      <c r="E1045" s="197" t="s">
        <v>1169</v>
      </c>
      <c r="F1045" s="236"/>
      <c r="G1045" s="237"/>
      <c r="H1045" s="237"/>
      <c r="I1045" s="236"/>
      <c r="J1045" s="263"/>
      <c r="K1045" s="263"/>
    </row>
    <row r="1046" spans="1:11" s="246" customFormat="1" hidden="1" x14ac:dyDescent="1.05">
      <c r="A1046" s="222"/>
      <c r="B1046" s="220"/>
      <c r="C1046" s="220"/>
      <c r="D1046" s="198"/>
      <c r="E1046" s="197" t="s">
        <v>1168</v>
      </c>
      <c r="F1046" s="236"/>
      <c r="G1046" s="237"/>
      <c r="H1046" s="237"/>
      <c r="I1046" s="236"/>
      <c r="J1046" s="263"/>
      <c r="K1046" s="263"/>
    </row>
    <row r="1047" spans="1:11" s="246" customFormat="1" hidden="1" x14ac:dyDescent="1.05">
      <c r="A1047" s="222"/>
      <c r="B1047" s="220"/>
      <c r="C1047" s="220"/>
      <c r="D1047" s="198"/>
      <c r="E1047" s="197"/>
      <c r="F1047" s="236"/>
      <c r="G1047" s="237"/>
      <c r="H1047" s="237"/>
      <c r="I1047" s="236"/>
      <c r="J1047" s="263"/>
      <c r="K1047" s="263"/>
    </row>
    <row r="1048" spans="1:11" s="246" customFormat="1" hidden="1" x14ac:dyDescent="1.05">
      <c r="A1048" s="222"/>
      <c r="B1048" s="220"/>
      <c r="C1048" s="220"/>
      <c r="D1048" s="198"/>
      <c r="E1048" s="197"/>
      <c r="F1048" s="236"/>
      <c r="G1048" s="237"/>
      <c r="H1048" s="237"/>
      <c r="I1048" s="236"/>
      <c r="J1048" s="263"/>
      <c r="K1048" s="263"/>
    </row>
    <row r="1049" spans="1:11" s="246" customFormat="1" ht="216" hidden="1" x14ac:dyDescent="1.05">
      <c r="A1049" s="222"/>
      <c r="B1049" s="201" t="s">
        <v>1296</v>
      </c>
      <c r="C1049" s="225" t="s">
        <v>671</v>
      </c>
      <c r="D1049" s="221" t="s">
        <v>1392</v>
      </c>
      <c r="E1049" s="220" t="s">
        <v>1170</v>
      </c>
      <c r="F1049" s="234">
        <f>+F1034+F1039+F1044</f>
        <v>0</v>
      </c>
      <c r="G1049" s="235">
        <f>+G1034+G1039+G1044</f>
        <v>0</v>
      </c>
      <c r="H1049" s="235">
        <f>+H1034+H1039+H1044</f>
        <v>0</v>
      </c>
      <c r="I1049" s="234">
        <f>+I1034+I1039+I1044</f>
        <v>0</v>
      </c>
      <c r="J1049" s="263"/>
      <c r="K1049" s="263"/>
    </row>
    <row r="1050" spans="1:11" s="246" customFormat="1" hidden="1" x14ac:dyDescent="1.05">
      <c r="A1050" s="222"/>
      <c r="B1050" s="201"/>
      <c r="C1050" s="225"/>
      <c r="D1050" s="221"/>
      <c r="E1050" s="220" t="s">
        <v>1169</v>
      </c>
      <c r="F1050" s="236"/>
      <c r="G1050" s="237"/>
      <c r="H1050" s="237"/>
      <c r="I1050" s="236"/>
      <c r="J1050" s="263"/>
      <c r="K1050" s="263"/>
    </row>
    <row r="1051" spans="1:11" s="246" customFormat="1" hidden="1" x14ac:dyDescent="1.05">
      <c r="A1051" s="222"/>
      <c r="B1051" s="220"/>
      <c r="C1051" s="220"/>
      <c r="D1051" s="198"/>
      <c r="E1051" s="220" t="s">
        <v>1168</v>
      </c>
      <c r="F1051" s="236"/>
      <c r="G1051" s="237"/>
      <c r="H1051" s="237"/>
      <c r="I1051" s="236"/>
      <c r="J1051" s="263"/>
      <c r="K1051" s="263"/>
    </row>
    <row r="1052" spans="1:11" s="246" customFormat="1" x14ac:dyDescent="1.05">
      <c r="A1052" s="222"/>
      <c r="B1052" s="220"/>
      <c r="C1052" s="220"/>
      <c r="D1052" s="198"/>
      <c r="E1052" s="220"/>
      <c r="F1052" s="236"/>
      <c r="G1052" s="237"/>
      <c r="H1052" s="237"/>
      <c r="I1052" s="236"/>
      <c r="J1052" s="263"/>
      <c r="K1052" s="263"/>
    </row>
    <row r="1053" spans="1:11" x14ac:dyDescent="1.05">
      <c r="A1053" s="222"/>
      <c r="B1053" s="220"/>
      <c r="C1053" s="220"/>
      <c r="E1053" s="220"/>
      <c r="F1053" s="247"/>
      <c r="G1053" s="248"/>
      <c r="H1053" s="248"/>
      <c r="I1053" s="247"/>
    </row>
    <row r="1054" spans="1:11" x14ac:dyDescent="1.05">
      <c r="A1054" s="614"/>
      <c r="B1054" s="615"/>
      <c r="C1054" s="243"/>
      <c r="D1054" s="242"/>
      <c r="E1054" s="241"/>
      <c r="F1054" s="239"/>
      <c r="G1054" s="240"/>
      <c r="H1054" s="240"/>
      <c r="I1054" s="239"/>
    </row>
    <row r="1055" spans="1:11" x14ac:dyDescent="1.05">
      <c r="A1055" s="601" t="s">
        <v>1391</v>
      </c>
      <c r="B1055" s="602"/>
      <c r="C1055" s="602"/>
      <c r="D1055" s="227" t="s">
        <v>1390</v>
      </c>
      <c r="E1055" s="220" t="s">
        <v>1170</v>
      </c>
      <c r="F1055" s="218">
        <f t="shared" ref="F1055:I1057" si="17">+F1049+F1028+F1012</f>
        <v>36283</v>
      </c>
      <c r="G1055" s="219">
        <f t="shared" si="17"/>
        <v>0</v>
      </c>
      <c r="H1055" s="219">
        <f t="shared" si="17"/>
        <v>0</v>
      </c>
      <c r="I1055" s="218">
        <f t="shared" si="17"/>
        <v>9148</v>
      </c>
    </row>
    <row r="1056" spans="1:11" x14ac:dyDescent="1.05">
      <c r="A1056" s="226"/>
      <c r="B1056" s="225"/>
      <c r="C1056" s="220"/>
      <c r="D1056" s="221"/>
      <c r="E1056" s="220" t="s">
        <v>1169</v>
      </c>
      <c r="F1056" s="218">
        <f t="shared" si="17"/>
        <v>182506.18</v>
      </c>
      <c r="G1056" s="219">
        <f t="shared" si="17"/>
        <v>27135</v>
      </c>
      <c r="H1056" s="219">
        <f t="shared" si="17"/>
        <v>0</v>
      </c>
      <c r="I1056" s="218">
        <f t="shared" si="17"/>
        <v>209641.18</v>
      </c>
    </row>
    <row r="1057" spans="1:11" ht="136.15" customHeight="1" x14ac:dyDescent="1.05">
      <c r="A1057" s="226"/>
      <c r="B1057" s="225"/>
      <c r="C1057" s="220"/>
      <c r="D1057" s="221"/>
      <c r="E1057" s="220" t="s">
        <v>1168</v>
      </c>
      <c r="F1057" s="218">
        <f t="shared" si="17"/>
        <v>218789.18</v>
      </c>
      <c r="G1057" s="219">
        <f t="shared" si="17"/>
        <v>27135</v>
      </c>
      <c r="H1057" s="219">
        <f t="shared" si="17"/>
        <v>27135</v>
      </c>
      <c r="I1057" s="218">
        <f t="shared" si="17"/>
        <v>218789.18</v>
      </c>
    </row>
    <row r="1058" spans="1:11" s="246" customFormat="1" ht="136.15" hidden="1" customHeight="1" x14ac:dyDescent="1.05">
      <c r="A1058" s="226"/>
      <c r="B1058" s="225"/>
      <c r="C1058" s="220"/>
      <c r="D1058" s="221"/>
      <c r="E1058" s="220"/>
      <c r="F1058" s="223"/>
      <c r="G1058" s="224"/>
      <c r="H1058" s="224"/>
      <c r="I1058" s="223"/>
      <c r="J1058" s="263"/>
      <c r="K1058" s="263"/>
    </row>
    <row r="1059" spans="1:11" s="246" customFormat="1" ht="136.15" hidden="1" customHeight="1" x14ac:dyDescent="1.05">
      <c r="A1059" s="258"/>
      <c r="B1059" s="256"/>
      <c r="C1059" s="256"/>
      <c r="D1059" s="257"/>
      <c r="E1059" s="256"/>
      <c r="F1059" s="254"/>
      <c r="G1059" s="255"/>
      <c r="H1059" s="255"/>
      <c r="I1059" s="254"/>
      <c r="J1059" s="263"/>
      <c r="K1059" s="263"/>
    </row>
    <row r="1060" spans="1:11" s="246" customFormat="1" ht="136.15" hidden="1" customHeight="1" x14ac:dyDescent="1.05">
      <c r="A1060" s="222"/>
      <c r="B1060" s="220"/>
      <c r="C1060" s="220"/>
      <c r="D1060" s="198"/>
      <c r="E1060" s="197"/>
      <c r="F1060" s="247"/>
      <c r="G1060" s="248"/>
      <c r="H1060" s="248"/>
      <c r="I1060" s="247"/>
      <c r="J1060" s="263"/>
      <c r="K1060" s="263"/>
    </row>
    <row r="1061" spans="1:11" s="246" customFormat="1" ht="156.75" hidden="1" customHeight="1" thickBot="1" x14ac:dyDescent="1.1000000000000001">
      <c r="A1061" s="639" t="s">
        <v>1300</v>
      </c>
      <c r="B1061" s="640"/>
      <c r="C1061" s="253" t="s">
        <v>358</v>
      </c>
      <c r="D1061" s="216" t="s">
        <v>1373</v>
      </c>
      <c r="E1061" s="252"/>
      <c r="F1061" s="213"/>
      <c r="G1061" s="214"/>
      <c r="H1061" s="214"/>
      <c r="I1061" s="213"/>
      <c r="J1061" s="263"/>
      <c r="K1061" s="263"/>
    </row>
    <row r="1062" spans="1:11" s="246" customFormat="1" ht="58.5" hidden="1" customHeight="1" thickTop="1" x14ac:dyDescent="1.05">
      <c r="A1062" s="222"/>
      <c r="B1062" s="220"/>
      <c r="C1062" s="220"/>
      <c r="D1062" s="198"/>
      <c r="E1062" s="197"/>
      <c r="F1062" s="247"/>
      <c r="G1062" s="248"/>
      <c r="H1062" s="248"/>
      <c r="I1062" s="247"/>
      <c r="J1062" s="263"/>
      <c r="K1062" s="263"/>
    </row>
    <row r="1063" spans="1:11" s="246" customFormat="1" ht="171" hidden="1" customHeight="1" x14ac:dyDescent="1.05">
      <c r="A1063" s="250">
        <v>1201</v>
      </c>
      <c r="B1063" s="249" t="s">
        <v>693</v>
      </c>
      <c r="C1063" s="225" t="s">
        <v>665</v>
      </c>
      <c r="D1063" s="221" t="s">
        <v>1389</v>
      </c>
      <c r="E1063" s="220"/>
      <c r="F1063" s="247"/>
      <c r="G1063" s="248"/>
      <c r="H1063" s="248"/>
      <c r="I1063" s="247"/>
      <c r="J1063" s="263"/>
      <c r="K1063" s="263"/>
    </row>
    <row r="1064" spans="1:11" s="246" customFormat="1" ht="111.75" hidden="1" customHeight="1" x14ac:dyDescent="1.05">
      <c r="A1064" s="222"/>
      <c r="B1064" s="246" t="s">
        <v>1307</v>
      </c>
      <c r="C1064" s="220"/>
      <c r="D1064" s="198" t="s">
        <v>1306</v>
      </c>
      <c r="E1064" s="197" t="s">
        <v>1170</v>
      </c>
      <c r="F1064" s="244">
        <v>0</v>
      </c>
      <c r="G1064" s="245">
        <v>0</v>
      </c>
      <c r="H1064" s="245">
        <v>0</v>
      </c>
      <c r="I1064" s="244">
        <v>0</v>
      </c>
      <c r="J1064" s="263"/>
      <c r="K1064" s="263"/>
    </row>
    <row r="1065" spans="1:11" s="246" customFormat="1" ht="111.75" hidden="1" customHeight="1" x14ac:dyDescent="1.05">
      <c r="A1065" s="222"/>
      <c r="B1065" s="220"/>
      <c r="C1065" s="220"/>
      <c r="D1065" s="198"/>
      <c r="E1065" s="197" t="s">
        <v>1169</v>
      </c>
      <c r="F1065" s="236"/>
      <c r="G1065" s="237"/>
      <c r="H1065" s="237"/>
      <c r="I1065" s="236"/>
      <c r="J1065" s="263"/>
      <c r="K1065" s="263"/>
    </row>
    <row r="1066" spans="1:11" s="246" customFormat="1" ht="111.75" hidden="1" customHeight="1" x14ac:dyDescent="1.05">
      <c r="A1066" s="222"/>
      <c r="B1066" s="220"/>
      <c r="C1066" s="220"/>
      <c r="D1066" s="198"/>
      <c r="E1066" s="197" t="s">
        <v>1168</v>
      </c>
      <c r="F1066" s="236"/>
      <c r="G1066" s="237"/>
      <c r="H1066" s="237"/>
      <c r="I1066" s="236"/>
      <c r="J1066" s="263"/>
      <c r="K1066" s="263"/>
    </row>
    <row r="1067" spans="1:11" s="246" customFormat="1" ht="171" hidden="1" customHeight="1" x14ac:dyDescent="1.05">
      <c r="A1067" s="222"/>
      <c r="B1067" s="220"/>
      <c r="C1067" s="220"/>
      <c r="D1067" s="198"/>
      <c r="E1067" s="197"/>
      <c r="F1067" s="236"/>
      <c r="G1067" s="237"/>
      <c r="H1067" s="237"/>
      <c r="I1067" s="236"/>
      <c r="J1067" s="263"/>
      <c r="K1067" s="263"/>
    </row>
    <row r="1068" spans="1:11" s="246" customFormat="1" ht="171" hidden="1" customHeight="1" x14ac:dyDescent="1.05">
      <c r="A1068" s="222"/>
      <c r="B1068" s="220"/>
      <c r="C1068" s="220"/>
      <c r="D1068" s="198"/>
      <c r="E1068" s="197"/>
      <c r="F1068" s="247"/>
      <c r="G1068" s="248"/>
      <c r="H1068" s="248"/>
      <c r="I1068" s="247"/>
      <c r="J1068" s="263"/>
      <c r="K1068" s="263"/>
    </row>
    <row r="1069" spans="1:11" s="246" customFormat="1" ht="128.25" hidden="1" customHeight="1" x14ac:dyDescent="1.05">
      <c r="A1069" s="222"/>
      <c r="B1069" s="246" t="s">
        <v>1320</v>
      </c>
      <c r="C1069" s="220"/>
      <c r="D1069" s="198" t="s">
        <v>1319</v>
      </c>
      <c r="E1069" s="197" t="s">
        <v>1170</v>
      </c>
      <c r="F1069" s="244">
        <v>0</v>
      </c>
      <c r="G1069" s="245">
        <v>0</v>
      </c>
      <c r="H1069" s="245">
        <v>0</v>
      </c>
      <c r="I1069" s="244">
        <f>F1069+G1069-H1069</f>
        <v>0</v>
      </c>
      <c r="J1069" s="263"/>
      <c r="K1069" s="263"/>
    </row>
    <row r="1070" spans="1:11" s="246" customFormat="1" ht="128.25" hidden="1" customHeight="1" x14ac:dyDescent="1.05">
      <c r="A1070" s="222"/>
      <c r="B1070" s="220"/>
      <c r="C1070" s="220"/>
      <c r="D1070" s="198"/>
      <c r="E1070" s="197" t="s">
        <v>1169</v>
      </c>
      <c r="F1070" s="236">
        <v>0</v>
      </c>
      <c r="G1070" s="245">
        <v>0</v>
      </c>
      <c r="H1070" s="245">
        <v>0</v>
      </c>
      <c r="I1070" s="244">
        <f>F1070+G1070-H1070</f>
        <v>0</v>
      </c>
      <c r="J1070" s="263"/>
      <c r="K1070" s="263"/>
    </row>
    <row r="1071" spans="1:11" s="246" customFormat="1" ht="128.25" hidden="1" customHeight="1" x14ac:dyDescent="1.05">
      <c r="A1071" s="222"/>
      <c r="B1071" s="220"/>
      <c r="C1071" s="220"/>
      <c r="D1071" s="198"/>
      <c r="E1071" s="197" t="s">
        <v>1168</v>
      </c>
      <c r="F1071" s="236">
        <v>0</v>
      </c>
      <c r="G1071" s="245">
        <v>0</v>
      </c>
      <c r="H1071" s="245">
        <v>0</v>
      </c>
      <c r="I1071" s="244">
        <f>F1071+G1071-H1071</f>
        <v>0</v>
      </c>
      <c r="J1071" s="263"/>
      <c r="K1071" s="263"/>
    </row>
    <row r="1072" spans="1:11" s="246" customFormat="1" ht="48" hidden="1" customHeight="1" x14ac:dyDescent="1.05">
      <c r="A1072" s="222"/>
      <c r="B1072" s="220"/>
      <c r="C1072" s="220"/>
      <c r="D1072" s="198"/>
      <c r="E1072" s="197"/>
      <c r="F1072" s="236"/>
      <c r="G1072" s="237"/>
      <c r="H1072" s="237"/>
      <c r="I1072" s="236"/>
      <c r="J1072" s="263"/>
      <c r="K1072" s="263"/>
    </row>
    <row r="1073" spans="1:11" s="246" customFormat="1" ht="48" hidden="1" customHeight="1" x14ac:dyDescent="1.05">
      <c r="A1073" s="222"/>
      <c r="B1073" s="220"/>
      <c r="C1073" s="220"/>
      <c r="D1073" s="198"/>
      <c r="E1073" s="197"/>
      <c r="F1073" s="236"/>
      <c r="G1073" s="237"/>
      <c r="H1073" s="237"/>
      <c r="I1073" s="236"/>
      <c r="J1073" s="263"/>
      <c r="K1073" s="263"/>
    </row>
    <row r="1074" spans="1:11" s="246" customFormat="1" ht="138.75" hidden="1" customHeight="1" x14ac:dyDescent="1.05">
      <c r="A1074" s="222"/>
      <c r="B1074" s="246" t="s">
        <v>1327</v>
      </c>
      <c r="C1074" s="220"/>
      <c r="D1074" s="198" t="s">
        <v>1326</v>
      </c>
      <c r="E1074" s="197" t="s">
        <v>1170</v>
      </c>
      <c r="F1074" s="244">
        <v>0</v>
      </c>
      <c r="G1074" s="245">
        <v>0</v>
      </c>
      <c r="H1074" s="245">
        <v>0</v>
      </c>
      <c r="I1074" s="244">
        <v>0</v>
      </c>
      <c r="J1074" s="263"/>
      <c r="K1074" s="263"/>
    </row>
    <row r="1075" spans="1:11" s="246" customFormat="1" ht="138.75" hidden="1" customHeight="1" x14ac:dyDescent="1.05">
      <c r="A1075" s="222"/>
      <c r="B1075" s="220"/>
      <c r="C1075" s="220"/>
      <c r="D1075" s="198"/>
      <c r="E1075" s="197" t="s">
        <v>1169</v>
      </c>
      <c r="F1075" s="236">
        <v>0</v>
      </c>
      <c r="G1075" s="237"/>
      <c r="H1075" s="237"/>
      <c r="I1075" s="236"/>
      <c r="J1075" s="263"/>
      <c r="K1075" s="263"/>
    </row>
    <row r="1076" spans="1:11" s="246" customFormat="1" ht="138.75" hidden="1" customHeight="1" x14ac:dyDescent="1.05">
      <c r="A1076" s="222"/>
      <c r="B1076" s="220"/>
      <c r="C1076" s="220"/>
      <c r="D1076" s="198"/>
      <c r="E1076" s="197" t="s">
        <v>1168</v>
      </c>
      <c r="F1076" s="236">
        <v>0</v>
      </c>
      <c r="G1076" s="237"/>
      <c r="H1076" s="237"/>
      <c r="I1076" s="236"/>
      <c r="J1076" s="263"/>
      <c r="K1076" s="263"/>
    </row>
    <row r="1077" spans="1:11" s="246" customFormat="1" ht="26.25" hidden="1" customHeight="1" x14ac:dyDescent="1.05">
      <c r="A1077" s="222"/>
      <c r="B1077" s="220"/>
      <c r="C1077" s="220"/>
      <c r="D1077" s="198"/>
      <c r="E1077" s="197"/>
      <c r="F1077" s="236"/>
      <c r="G1077" s="237"/>
      <c r="H1077" s="237"/>
      <c r="I1077" s="236"/>
      <c r="J1077" s="263"/>
      <c r="K1077" s="263"/>
    </row>
    <row r="1078" spans="1:11" s="246" customFormat="1" ht="58.5" hidden="1" customHeight="1" x14ac:dyDescent="1.05">
      <c r="A1078" s="222"/>
      <c r="B1078" s="220"/>
      <c r="C1078" s="220"/>
      <c r="D1078" s="198"/>
      <c r="E1078" s="197"/>
      <c r="F1078" s="236"/>
      <c r="G1078" s="237"/>
      <c r="H1078" s="237"/>
      <c r="I1078" s="236"/>
      <c r="J1078" s="263"/>
      <c r="K1078" s="263"/>
    </row>
    <row r="1079" spans="1:11" s="246" customFormat="1" ht="160.5" hidden="1" customHeight="1" x14ac:dyDescent="1.05">
      <c r="A1079" s="222"/>
      <c r="B1079" s="201" t="s">
        <v>1296</v>
      </c>
      <c r="C1079" s="225" t="s">
        <v>665</v>
      </c>
      <c r="D1079" s="221" t="s">
        <v>1389</v>
      </c>
      <c r="E1079" s="220" t="s">
        <v>1170</v>
      </c>
      <c r="F1079" s="234">
        <f t="shared" ref="F1079:I1081" si="18">+F1064+F1069+F1074</f>
        <v>0</v>
      </c>
      <c r="G1079" s="235">
        <f t="shared" si="18"/>
        <v>0</v>
      </c>
      <c r="H1079" s="235">
        <f t="shared" si="18"/>
        <v>0</v>
      </c>
      <c r="I1079" s="234">
        <f t="shared" si="18"/>
        <v>0</v>
      </c>
      <c r="J1079" s="263"/>
      <c r="K1079" s="263"/>
    </row>
    <row r="1080" spans="1:11" s="246" customFormat="1" ht="133.5" hidden="1" customHeight="1" x14ac:dyDescent="1.05">
      <c r="A1080" s="222"/>
      <c r="B1080" s="220"/>
      <c r="C1080" s="220"/>
      <c r="D1080" s="198"/>
      <c r="E1080" s="220" t="s">
        <v>1169</v>
      </c>
      <c r="F1080" s="234">
        <f t="shared" si="18"/>
        <v>0</v>
      </c>
      <c r="G1080" s="235">
        <f t="shared" si="18"/>
        <v>0</v>
      </c>
      <c r="H1080" s="235">
        <f t="shared" si="18"/>
        <v>0</v>
      </c>
      <c r="I1080" s="234">
        <f t="shared" si="18"/>
        <v>0</v>
      </c>
      <c r="J1080" s="263"/>
      <c r="K1080" s="263"/>
    </row>
    <row r="1081" spans="1:11" s="246" customFormat="1" ht="133.5" hidden="1" customHeight="1" x14ac:dyDescent="1.05">
      <c r="A1081" s="222"/>
      <c r="B1081" s="220"/>
      <c r="C1081" s="220"/>
      <c r="D1081" s="198"/>
      <c r="E1081" s="220" t="s">
        <v>1168</v>
      </c>
      <c r="F1081" s="234">
        <f t="shared" si="18"/>
        <v>0</v>
      </c>
      <c r="G1081" s="235">
        <f t="shared" si="18"/>
        <v>0</v>
      </c>
      <c r="H1081" s="235">
        <f t="shared" si="18"/>
        <v>0</v>
      </c>
      <c r="I1081" s="234">
        <f t="shared" si="18"/>
        <v>0</v>
      </c>
      <c r="J1081" s="263"/>
      <c r="K1081" s="263"/>
    </row>
    <row r="1082" spans="1:11" s="246" customFormat="1" ht="37.5" hidden="1" customHeight="1" x14ac:dyDescent="1.05">
      <c r="A1082" s="222"/>
      <c r="B1082" s="220"/>
      <c r="C1082" s="220"/>
      <c r="D1082" s="198"/>
      <c r="E1082" s="197"/>
      <c r="F1082" s="236"/>
      <c r="G1082" s="237"/>
      <c r="H1082" s="237"/>
      <c r="I1082" s="236"/>
      <c r="J1082" s="263"/>
      <c r="K1082" s="263"/>
    </row>
    <row r="1083" spans="1:11" s="246" customFormat="1" ht="171" hidden="1" customHeight="1" x14ac:dyDescent="1.05">
      <c r="A1083" s="222"/>
      <c r="B1083" s="220"/>
      <c r="C1083" s="220"/>
      <c r="D1083" s="198"/>
      <c r="E1083" s="197"/>
      <c r="F1083" s="247"/>
      <c r="G1083" s="248"/>
      <c r="H1083" s="248"/>
      <c r="I1083" s="247"/>
      <c r="J1083" s="263"/>
      <c r="K1083" s="263"/>
    </row>
    <row r="1084" spans="1:11" s="246" customFormat="1" ht="171" hidden="1" customHeight="1" x14ac:dyDescent="1.05">
      <c r="A1084" s="250">
        <v>1202</v>
      </c>
      <c r="B1084" s="249" t="s">
        <v>693</v>
      </c>
      <c r="C1084" s="225" t="s">
        <v>670</v>
      </c>
      <c r="D1084" s="221" t="s">
        <v>1388</v>
      </c>
      <c r="E1084" s="220"/>
      <c r="F1084" s="247"/>
      <c r="G1084" s="248"/>
      <c r="H1084" s="248"/>
      <c r="I1084" s="247"/>
      <c r="J1084" s="263"/>
      <c r="K1084" s="263"/>
    </row>
    <row r="1085" spans="1:11" s="246" customFormat="1" ht="171" hidden="1" customHeight="1" x14ac:dyDescent="1.05">
      <c r="A1085" s="222"/>
      <c r="B1085" s="246" t="s">
        <v>1307</v>
      </c>
      <c r="C1085" s="220"/>
      <c r="D1085" s="198" t="s">
        <v>1306</v>
      </c>
      <c r="E1085" s="197" t="s">
        <v>1170</v>
      </c>
      <c r="F1085" s="244">
        <v>0</v>
      </c>
      <c r="G1085" s="245">
        <v>0</v>
      </c>
      <c r="H1085" s="245">
        <v>0</v>
      </c>
      <c r="I1085" s="244">
        <v>0</v>
      </c>
      <c r="J1085" s="263"/>
      <c r="K1085" s="263"/>
    </row>
    <row r="1086" spans="1:11" s="246" customFormat="1" ht="171" hidden="1" customHeight="1" x14ac:dyDescent="1.05">
      <c r="A1086" s="222"/>
      <c r="B1086" s="220"/>
      <c r="C1086" s="220"/>
      <c r="D1086" s="198"/>
      <c r="E1086" s="197" t="s">
        <v>1169</v>
      </c>
      <c r="F1086" s="236"/>
      <c r="G1086" s="237"/>
      <c r="H1086" s="237"/>
      <c r="I1086" s="236"/>
      <c r="J1086" s="263"/>
      <c r="K1086" s="263"/>
    </row>
    <row r="1087" spans="1:11" s="246" customFormat="1" ht="171" hidden="1" customHeight="1" x14ac:dyDescent="1.05">
      <c r="A1087" s="222"/>
      <c r="B1087" s="220"/>
      <c r="C1087" s="220"/>
      <c r="D1087" s="198"/>
      <c r="E1087" s="197" t="s">
        <v>1168</v>
      </c>
      <c r="F1087" s="236"/>
      <c r="G1087" s="237"/>
      <c r="H1087" s="237"/>
      <c r="I1087" s="236"/>
      <c r="J1087" s="263"/>
      <c r="K1087" s="263"/>
    </row>
    <row r="1088" spans="1:11" s="246" customFormat="1" ht="171" hidden="1" customHeight="1" x14ac:dyDescent="1.05">
      <c r="A1088" s="222"/>
      <c r="B1088" s="220"/>
      <c r="C1088" s="220"/>
      <c r="D1088" s="198"/>
      <c r="E1088" s="197"/>
      <c r="F1088" s="236"/>
      <c r="G1088" s="237"/>
      <c r="H1088" s="237"/>
      <c r="I1088" s="236"/>
      <c r="J1088" s="263"/>
      <c r="K1088" s="263"/>
    </row>
    <row r="1089" spans="1:11" s="246" customFormat="1" ht="171" hidden="1" customHeight="1" x14ac:dyDescent="1.05">
      <c r="A1089" s="222"/>
      <c r="B1089" s="220"/>
      <c r="C1089" s="220"/>
      <c r="D1089" s="198"/>
      <c r="E1089" s="197"/>
      <c r="F1089" s="247"/>
      <c r="G1089" s="248"/>
      <c r="H1089" s="248"/>
      <c r="I1089" s="247"/>
      <c r="J1089" s="263"/>
      <c r="K1089" s="263"/>
    </row>
    <row r="1090" spans="1:11" s="246" customFormat="1" ht="171" hidden="1" customHeight="1" x14ac:dyDescent="1.05">
      <c r="A1090" s="222"/>
      <c r="B1090" s="246" t="s">
        <v>1320</v>
      </c>
      <c r="C1090" s="220"/>
      <c r="D1090" s="198" t="s">
        <v>1319</v>
      </c>
      <c r="E1090" s="197" t="s">
        <v>1170</v>
      </c>
      <c r="F1090" s="244">
        <v>0</v>
      </c>
      <c r="G1090" s="245">
        <v>0</v>
      </c>
      <c r="H1090" s="245">
        <v>0</v>
      </c>
      <c r="I1090" s="244">
        <v>0</v>
      </c>
      <c r="J1090" s="263"/>
      <c r="K1090" s="263"/>
    </row>
    <row r="1091" spans="1:11" s="246" customFormat="1" ht="171" hidden="1" customHeight="1" x14ac:dyDescent="1.05">
      <c r="A1091" s="222"/>
      <c r="B1091" s="220"/>
      <c r="C1091" s="220"/>
      <c r="D1091" s="198"/>
      <c r="E1091" s="197" t="s">
        <v>1169</v>
      </c>
      <c r="F1091" s="236"/>
      <c r="G1091" s="237"/>
      <c r="H1091" s="237"/>
      <c r="I1091" s="236"/>
      <c r="J1091" s="263"/>
      <c r="K1091" s="263"/>
    </row>
    <row r="1092" spans="1:11" s="246" customFormat="1" ht="171" hidden="1" customHeight="1" x14ac:dyDescent="1.05">
      <c r="A1092" s="222"/>
      <c r="B1092" s="220"/>
      <c r="C1092" s="220"/>
      <c r="D1092" s="198"/>
      <c r="E1092" s="197" t="s">
        <v>1168</v>
      </c>
      <c r="F1092" s="236"/>
      <c r="G1092" s="237"/>
      <c r="H1092" s="237"/>
      <c r="I1092" s="236"/>
      <c r="J1092" s="263"/>
      <c r="K1092" s="263"/>
    </row>
    <row r="1093" spans="1:11" s="246" customFormat="1" ht="171" hidden="1" customHeight="1" x14ac:dyDescent="1.05">
      <c r="A1093" s="222"/>
      <c r="B1093" s="220"/>
      <c r="C1093" s="220"/>
      <c r="D1093" s="198"/>
      <c r="E1093" s="197"/>
      <c r="F1093" s="236"/>
      <c r="G1093" s="237"/>
      <c r="H1093" s="237"/>
      <c r="I1093" s="236"/>
      <c r="J1093" s="263"/>
      <c r="K1093" s="263"/>
    </row>
    <row r="1094" spans="1:11" s="246" customFormat="1" ht="171" hidden="1" customHeight="1" x14ac:dyDescent="1.05">
      <c r="A1094" s="258"/>
      <c r="B1094" s="256"/>
      <c r="C1094" s="256"/>
      <c r="D1094" s="260"/>
      <c r="E1094" s="259"/>
      <c r="F1094" s="261"/>
      <c r="G1094" s="262"/>
      <c r="H1094" s="262"/>
      <c r="I1094" s="261"/>
      <c r="J1094" s="263"/>
      <c r="K1094" s="263"/>
    </row>
    <row r="1095" spans="1:11" ht="171" hidden="1" customHeight="1" x14ac:dyDescent="1.05">
      <c r="A1095" s="222"/>
      <c r="B1095" s="246" t="s">
        <v>1327</v>
      </c>
      <c r="C1095" s="220"/>
      <c r="D1095" s="198" t="s">
        <v>1326</v>
      </c>
      <c r="E1095" s="197" t="s">
        <v>1170</v>
      </c>
      <c r="F1095" s="244">
        <v>0</v>
      </c>
      <c r="G1095" s="245">
        <v>0</v>
      </c>
      <c r="H1095" s="245">
        <v>0</v>
      </c>
      <c r="I1095" s="244">
        <v>0</v>
      </c>
    </row>
    <row r="1096" spans="1:11" ht="171" hidden="1" customHeight="1" x14ac:dyDescent="1.05">
      <c r="A1096" s="222"/>
      <c r="B1096" s="220"/>
      <c r="C1096" s="220"/>
      <c r="E1096" s="197" t="s">
        <v>1169</v>
      </c>
      <c r="F1096" s="236"/>
      <c r="G1096" s="237"/>
      <c r="H1096" s="237"/>
      <c r="I1096" s="236"/>
    </row>
    <row r="1097" spans="1:11" ht="171" hidden="1" customHeight="1" x14ac:dyDescent="1.05">
      <c r="A1097" s="222"/>
      <c r="B1097" s="220"/>
      <c r="C1097" s="220"/>
      <c r="E1097" s="197" t="s">
        <v>1168</v>
      </c>
      <c r="F1097" s="236"/>
      <c r="G1097" s="237"/>
      <c r="H1097" s="237"/>
      <c r="I1097" s="236"/>
    </row>
    <row r="1098" spans="1:11" ht="171" hidden="1" customHeight="1" x14ac:dyDescent="1.05">
      <c r="A1098" s="222"/>
      <c r="B1098" s="220"/>
      <c r="C1098" s="220"/>
      <c r="F1098" s="236"/>
      <c r="G1098" s="237"/>
      <c r="H1098" s="237"/>
      <c r="I1098" s="236"/>
    </row>
    <row r="1099" spans="1:11" ht="171" hidden="1" customHeight="1" x14ac:dyDescent="1.05">
      <c r="A1099" s="222"/>
      <c r="B1099" s="220"/>
      <c r="C1099" s="220"/>
      <c r="F1099" s="236"/>
      <c r="G1099" s="237"/>
      <c r="H1099" s="237"/>
      <c r="I1099" s="236"/>
    </row>
    <row r="1100" spans="1:11" s="246" customFormat="1" ht="171" hidden="1" customHeight="1" x14ac:dyDescent="1.05">
      <c r="A1100" s="222"/>
      <c r="B1100" s="201" t="s">
        <v>1296</v>
      </c>
      <c r="C1100" s="225" t="s">
        <v>670</v>
      </c>
      <c r="D1100" s="221" t="s">
        <v>1388</v>
      </c>
      <c r="E1100" s="220" t="s">
        <v>1170</v>
      </c>
      <c r="F1100" s="234">
        <f>+F1085+F1090+F1095</f>
        <v>0</v>
      </c>
      <c r="G1100" s="235">
        <f>+G1085+G1090+G1095</f>
        <v>0</v>
      </c>
      <c r="H1100" s="235">
        <f>+H1085+H1090+H1095</f>
        <v>0</v>
      </c>
      <c r="I1100" s="234">
        <f>+I1085+I1090+I1095</f>
        <v>0</v>
      </c>
      <c r="J1100" s="263"/>
      <c r="K1100" s="263"/>
    </row>
    <row r="1101" spans="1:11" s="246" customFormat="1" ht="171" hidden="1" customHeight="1" x14ac:dyDescent="1.05">
      <c r="A1101" s="222"/>
      <c r="B1101" s="201"/>
      <c r="C1101" s="225"/>
      <c r="D1101" s="221"/>
      <c r="E1101" s="220" t="s">
        <v>1169</v>
      </c>
      <c r="F1101" s="234"/>
      <c r="G1101" s="235"/>
      <c r="H1101" s="235"/>
      <c r="I1101" s="234"/>
      <c r="J1101" s="263"/>
      <c r="K1101" s="263"/>
    </row>
    <row r="1102" spans="1:11" s="246" customFormat="1" ht="171" hidden="1" customHeight="1" x14ac:dyDescent="1.05">
      <c r="A1102" s="222"/>
      <c r="B1102" s="220"/>
      <c r="C1102" s="220"/>
      <c r="D1102" s="198"/>
      <c r="E1102" s="220" t="s">
        <v>1168</v>
      </c>
      <c r="F1102" s="236"/>
      <c r="G1102" s="237"/>
      <c r="H1102" s="237"/>
      <c r="I1102" s="236"/>
      <c r="J1102" s="263"/>
      <c r="K1102" s="263"/>
    </row>
    <row r="1103" spans="1:11" s="246" customFormat="1" ht="171" hidden="1" customHeight="1" x14ac:dyDescent="1.05">
      <c r="A1103" s="222"/>
      <c r="B1103" s="220"/>
      <c r="C1103" s="220"/>
      <c r="D1103" s="198"/>
      <c r="E1103" s="197"/>
      <c r="F1103" s="247"/>
      <c r="G1103" s="248"/>
      <c r="H1103" s="248"/>
      <c r="I1103" s="247"/>
      <c r="J1103" s="263"/>
      <c r="K1103" s="263"/>
    </row>
    <row r="1104" spans="1:11" s="246" customFormat="1" ht="63.75" hidden="1" customHeight="1" x14ac:dyDescent="1.05">
      <c r="A1104" s="250">
        <v>1203</v>
      </c>
      <c r="B1104" s="249" t="s">
        <v>693</v>
      </c>
      <c r="C1104" s="225" t="s">
        <v>671</v>
      </c>
      <c r="D1104" s="221" t="s">
        <v>1387</v>
      </c>
      <c r="E1104" s="220"/>
      <c r="F1104" s="247"/>
      <c r="G1104" s="248"/>
      <c r="H1104" s="248"/>
      <c r="I1104" s="247"/>
      <c r="J1104" s="263"/>
      <c r="K1104" s="263"/>
    </row>
    <row r="1105" spans="1:11" s="246" customFormat="1" ht="63.75" hidden="1" customHeight="1" x14ac:dyDescent="1.05">
      <c r="A1105" s="222"/>
      <c r="B1105" s="246" t="s">
        <v>1307</v>
      </c>
      <c r="C1105" s="220"/>
      <c r="D1105" s="198" t="s">
        <v>1306</v>
      </c>
      <c r="E1105" s="197" t="s">
        <v>1170</v>
      </c>
      <c r="F1105" s="244">
        <v>0</v>
      </c>
      <c r="G1105" s="245">
        <v>0</v>
      </c>
      <c r="H1105" s="245">
        <v>0</v>
      </c>
      <c r="I1105" s="244">
        <v>0</v>
      </c>
      <c r="J1105" s="263"/>
      <c r="K1105" s="263"/>
    </row>
    <row r="1106" spans="1:11" s="246" customFormat="1" ht="63.75" hidden="1" customHeight="1" x14ac:dyDescent="1.05">
      <c r="A1106" s="222"/>
      <c r="C1106" s="220"/>
      <c r="D1106" s="198"/>
      <c r="E1106" s="197" t="s">
        <v>1169</v>
      </c>
      <c r="F1106" s="244"/>
      <c r="G1106" s="245"/>
      <c r="H1106" s="245"/>
      <c r="I1106" s="244"/>
      <c r="J1106" s="263"/>
      <c r="K1106" s="263"/>
    </row>
    <row r="1107" spans="1:11" s="246" customFormat="1" ht="64.150000000000006" hidden="1" customHeight="1" x14ac:dyDescent="1.05">
      <c r="A1107" s="222"/>
      <c r="B1107" s="220"/>
      <c r="C1107" s="220"/>
      <c r="D1107" s="198"/>
      <c r="E1107" s="197" t="s">
        <v>1168</v>
      </c>
      <c r="F1107" s="236"/>
      <c r="G1107" s="237"/>
      <c r="H1107" s="237"/>
      <c r="I1107" s="236"/>
      <c r="J1107" s="263"/>
      <c r="K1107" s="263"/>
    </row>
    <row r="1108" spans="1:11" s="246" customFormat="1" ht="63.75" hidden="1" customHeight="1" x14ac:dyDescent="1.05">
      <c r="A1108" s="222"/>
      <c r="B1108" s="220"/>
      <c r="C1108" s="220"/>
      <c r="D1108" s="198"/>
      <c r="E1108" s="197"/>
      <c r="F1108" s="247"/>
      <c r="G1108" s="248"/>
      <c r="H1108" s="248"/>
      <c r="I1108" s="247"/>
      <c r="J1108" s="263"/>
      <c r="K1108" s="263"/>
    </row>
    <row r="1109" spans="1:11" s="246" customFormat="1" ht="63.75" hidden="1" customHeight="1" x14ac:dyDescent="1.05">
      <c r="A1109" s="222"/>
      <c r="B1109" s="246" t="s">
        <v>1320</v>
      </c>
      <c r="C1109" s="220"/>
      <c r="D1109" s="198" t="s">
        <v>1319</v>
      </c>
      <c r="E1109" s="197" t="s">
        <v>1170</v>
      </c>
      <c r="F1109" s="244">
        <v>0</v>
      </c>
      <c r="G1109" s="245">
        <v>0</v>
      </c>
      <c r="H1109" s="245">
        <v>0</v>
      </c>
      <c r="I1109" s="244">
        <v>0</v>
      </c>
      <c r="J1109" s="263"/>
      <c r="K1109" s="263"/>
    </row>
    <row r="1110" spans="1:11" s="246" customFormat="1" ht="63.75" hidden="1" customHeight="1" x14ac:dyDescent="1.05">
      <c r="A1110" s="222"/>
      <c r="C1110" s="220"/>
      <c r="D1110" s="198"/>
      <c r="E1110" s="197" t="s">
        <v>1169</v>
      </c>
      <c r="F1110" s="244"/>
      <c r="G1110" s="245"/>
      <c r="H1110" s="245"/>
      <c r="I1110" s="244"/>
      <c r="J1110" s="263"/>
      <c r="K1110" s="263"/>
    </row>
    <row r="1111" spans="1:11" s="246" customFormat="1" ht="63.75" hidden="1" customHeight="1" x14ac:dyDescent="1.05">
      <c r="A1111" s="222"/>
      <c r="B1111" s="220"/>
      <c r="C1111" s="220"/>
      <c r="D1111" s="198"/>
      <c r="E1111" s="197" t="s">
        <v>1168</v>
      </c>
      <c r="F1111" s="236"/>
      <c r="G1111" s="237"/>
      <c r="H1111" s="237"/>
      <c r="I1111" s="236"/>
      <c r="J1111" s="263"/>
      <c r="K1111" s="263"/>
    </row>
    <row r="1112" spans="1:11" s="246" customFormat="1" ht="63.75" hidden="1" customHeight="1" x14ac:dyDescent="1.05">
      <c r="A1112" s="222"/>
      <c r="B1112" s="220"/>
      <c r="C1112" s="220"/>
      <c r="D1112" s="198"/>
      <c r="E1112" s="197"/>
      <c r="F1112" s="247"/>
      <c r="G1112" s="248"/>
      <c r="H1112" s="248"/>
      <c r="I1112" s="247"/>
      <c r="J1112" s="263"/>
      <c r="K1112" s="263"/>
    </row>
    <row r="1113" spans="1:11" s="246" customFormat="1" ht="63.75" hidden="1" customHeight="1" x14ac:dyDescent="1.05">
      <c r="A1113" s="222"/>
      <c r="B1113" s="246" t="s">
        <v>1327</v>
      </c>
      <c r="C1113" s="220"/>
      <c r="D1113" s="198" t="s">
        <v>1326</v>
      </c>
      <c r="E1113" s="197" t="s">
        <v>1170</v>
      </c>
      <c r="F1113" s="244">
        <v>0</v>
      </c>
      <c r="G1113" s="245">
        <v>0</v>
      </c>
      <c r="H1113" s="245">
        <v>0</v>
      </c>
      <c r="I1113" s="244">
        <v>0</v>
      </c>
      <c r="J1113" s="263"/>
      <c r="K1113" s="263"/>
    </row>
    <row r="1114" spans="1:11" s="246" customFormat="1" ht="64.150000000000006" hidden="1" customHeight="1" x14ac:dyDescent="1.05">
      <c r="A1114" s="222"/>
      <c r="C1114" s="220"/>
      <c r="D1114" s="198"/>
      <c r="E1114" s="197" t="s">
        <v>1169</v>
      </c>
      <c r="F1114" s="244"/>
      <c r="G1114" s="245"/>
      <c r="H1114" s="245"/>
      <c r="I1114" s="244"/>
      <c r="J1114" s="263"/>
      <c r="K1114" s="263"/>
    </row>
    <row r="1115" spans="1:11" s="246" customFormat="1" ht="63.75" hidden="1" customHeight="1" x14ac:dyDescent="1.05">
      <c r="A1115" s="222"/>
      <c r="B1115" s="220"/>
      <c r="C1115" s="220"/>
      <c r="D1115" s="198"/>
      <c r="E1115" s="197" t="s">
        <v>1168</v>
      </c>
      <c r="F1115" s="236"/>
      <c r="G1115" s="237"/>
      <c r="H1115" s="237"/>
      <c r="I1115" s="236"/>
      <c r="J1115" s="263"/>
      <c r="K1115" s="263"/>
    </row>
    <row r="1116" spans="1:11" s="246" customFormat="1" ht="64.150000000000006" hidden="1" customHeight="1" x14ac:dyDescent="1.05">
      <c r="A1116" s="222"/>
      <c r="B1116" s="220"/>
      <c r="C1116" s="220"/>
      <c r="D1116" s="198"/>
      <c r="E1116" s="197"/>
      <c r="F1116" s="236"/>
      <c r="G1116" s="237"/>
      <c r="H1116" s="237"/>
      <c r="I1116" s="236"/>
      <c r="J1116" s="263"/>
      <c r="K1116" s="263"/>
    </row>
    <row r="1117" spans="1:11" s="246" customFormat="1" ht="64.150000000000006" hidden="1" customHeight="1" x14ac:dyDescent="1.05">
      <c r="A1117" s="222"/>
      <c r="B1117" s="201" t="s">
        <v>1296</v>
      </c>
      <c r="C1117" s="225" t="s">
        <v>671</v>
      </c>
      <c r="D1117" s="221" t="s">
        <v>1387</v>
      </c>
      <c r="E1117" s="220" t="s">
        <v>1170</v>
      </c>
      <c r="F1117" s="234">
        <f>+F1105+F1109+F1113</f>
        <v>0</v>
      </c>
      <c r="G1117" s="235">
        <f>+G1105+G1109+G1113</f>
        <v>0</v>
      </c>
      <c r="H1117" s="235">
        <f>+H1105+H1109+H1113</f>
        <v>0</v>
      </c>
      <c r="I1117" s="234">
        <f>+I1105+I1109+I1113</f>
        <v>0</v>
      </c>
      <c r="J1117" s="263"/>
      <c r="K1117" s="263"/>
    </row>
    <row r="1118" spans="1:11" s="246" customFormat="1" ht="63.75" hidden="1" customHeight="1" x14ac:dyDescent="1.05">
      <c r="A1118" s="222"/>
      <c r="B1118" s="201"/>
      <c r="C1118" s="225"/>
      <c r="D1118" s="221"/>
      <c r="E1118" s="220" t="s">
        <v>1169</v>
      </c>
      <c r="F1118" s="234"/>
      <c r="G1118" s="235"/>
      <c r="H1118" s="235"/>
      <c r="I1118" s="234"/>
      <c r="J1118" s="263"/>
      <c r="K1118" s="263"/>
    </row>
    <row r="1119" spans="1:11" s="246" customFormat="1" ht="64.150000000000006" hidden="1" customHeight="1" x14ac:dyDescent="1.05">
      <c r="A1119" s="222"/>
      <c r="B1119" s="220"/>
      <c r="C1119" s="220"/>
      <c r="D1119" s="198"/>
      <c r="E1119" s="220" t="s">
        <v>1168</v>
      </c>
      <c r="F1119" s="236"/>
      <c r="G1119" s="237"/>
      <c r="H1119" s="237"/>
      <c r="I1119" s="236"/>
      <c r="J1119" s="263"/>
      <c r="K1119" s="263"/>
    </row>
    <row r="1120" spans="1:11" s="246" customFormat="1" ht="64.150000000000006" hidden="1" customHeight="1" x14ac:dyDescent="1.05">
      <c r="A1120" s="222"/>
      <c r="B1120" s="220"/>
      <c r="C1120" s="220"/>
      <c r="D1120" s="198"/>
      <c r="E1120" s="197"/>
      <c r="F1120" s="247"/>
      <c r="G1120" s="248"/>
      <c r="H1120" s="248"/>
      <c r="I1120" s="247"/>
      <c r="J1120" s="263"/>
      <c r="K1120" s="263"/>
    </row>
    <row r="1121" spans="1:11" s="246" customFormat="1" ht="135" hidden="1" customHeight="1" x14ac:dyDescent="1.05">
      <c r="A1121" s="250">
        <v>1204</v>
      </c>
      <c r="B1121" s="249" t="s">
        <v>693</v>
      </c>
      <c r="C1121" s="225" t="s">
        <v>1347</v>
      </c>
      <c r="D1121" s="221" t="s">
        <v>1386</v>
      </c>
      <c r="E1121" s="220"/>
      <c r="F1121" s="247"/>
      <c r="G1121" s="248"/>
      <c r="H1121" s="248"/>
      <c r="I1121" s="247"/>
      <c r="J1121" s="263"/>
      <c r="K1121" s="263"/>
    </row>
    <row r="1122" spans="1:11" s="246" customFormat="1" ht="64.150000000000006" hidden="1" customHeight="1" x14ac:dyDescent="1.05">
      <c r="A1122" s="222"/>
      <c r="B1122" s="246" t="s">
        <v>1307</v>
      </c>
      <c r="C1122" s="220"/>
      <c r="D1122" s="198" t="s">
        <v>1306</v>
      </c>
      <c r="E1122" s="197" t="s">
        <v>1170</v>
      </c>
      <c r="F1122" s="244">
        <v>0</v>
      </c>
      <c r="G1122" s="245">
        <v>0</v>
      </c>
      <c r="H1122" s="245">
        <v>0</v>
      </c>
      <c r="I1122" s="244">
        <v>0</v>
      </c>
      <c r="J1122" s="263"/>
      <c r="K1122" s="263"/>
    </row>
    <row r="1123" spans="1:11" s="246" customFormat="1" ht="64.150000000000006" hidden="1" customHeight="1" x14ac:dyDescent="1.05">
      <c r="A1123" s="222"/>
      <c r="C1123" s="220"/>
      <c r="D1123" s="198"/>
      <c r="E1123" s="197" t="s">
        <v>1169</v>
      </c>
      <c r="F1123" s="244"/>
      <c r="G1123" s="245"/>
      <c r="H1123" s="245"/>
      <c r="I1123" s="244"/>
      <c r="J1123" s="263"/>
      <c r="K1123" s="263"/>
    </row>
    <row r="1124" spans="1:11" s="246" customFormat="1" ht="63.75" hidden="1" customHeight="1" x14ac:dyDescent="1.05">
      <c r="A1124" s="222"/>
      <c r="B1124" s="220"/>
      <c r="C1124" s="220"/>
      <c r="D1124" s="198"/>
      <c r="E1124" s="197" t="s">
        <v>1168</v>
      </c>
      <c r="F1124" s="236"/>
      <c r="G1124" s="237"/>
      <c r="H1124" s="237"/>
      <c r="I1124" s="236"/>
      <c r="J1124" s="263"/>
      <c r="K1124" s="263"/>
    </row>
    <row r="1125" spans="1:11" s="246" customFormat="1" ht="64.150000000000006" hidden="1" customHeight="1" x14ac:dyDescent="1.05">
      <c r="A1125" s="258"/>
      <c r="B1125" s="256"/>
      <c r="C1125" s="256"/>
      <c r="D1125" s="260"/>
      <c r="E1125" s="259"/>
      <c r="F1125" s="261"/>
      <c r="G1125" s="262"/>
      <c r="H1125" s="262"/>
      <c r="I1125" s="261"/>
      <c r="J1125" s="263"/>
      <c r="K1125" s="263"/>
    </row>
    <row r="1126" spans="1:11" s="246" customFormat="1" ht="64.150000000000006" hidden="1" customHeight="1" x14ac:dyDescent="1.05">
      <c r="A1126" s="222"/>
      <c r="B1126" s="246" t="s">
        <v>1320</v>
      </c>
      <c r="C1126" s="220"/>
      <c r="D1126" s="198" t="s">
        <v>1319</v>
      </c>
      <c r="E1126" s="197" t="s">
        <v>1170</v>
      </c>
      <c r="F1126" s="244">
        <v>0</v>
      </c>
      <c r="G1126" s="245">
        <v>0</v>
      </c>
      <c r="H1126" s="245">
        <v>0</v>
      </c>
      <c r="I1126" s="244">
        <v>0</v>
      </c>
      <c r="J1126" s="263"/>
      <c r="K1126" s="263"/>
    </row>
    <row r="1127" spans="1:11" s="246" customFormat="1" ht="64.150000000000006" hidden="1" customHeight="1" x14ac:dyDescent="1.05">
      <c r="A1127" s="222"/>
      <c r="C1127" s="220"/>
      <c r="D1127" s="198"/>
      <c r="E1127" s="197" t="s">
        <v>1169</v>
      </c>
      <c r="F1127" s="244"/>
      <c r="G1127" s="245"/>
      <c r="H1127" s="245"/>
      <c r="I1127" s="244"/>
      <c r="J1127" s="263"/>
      <c r="K1127" s="263"/>
    </row>
    <row r="1128" spans="1:11" s="246" customFormat="1" ht="63.75" hidden="1" customHeight="1" x14ac:dyDescent="1.05">
      <c r="A1128" s="222"/>
      <c r="B1128" s="220"/>
      <c r="C1128" s="220"/>
      <c r="D1128" s="198"/>
      <c r="E1128" s="197" t="s">
        <v>1168</v>
      </c>
      <c r="F1128" s="236"/>
      <c r="G1128" s="237"/>
      <c r="H1128" s="237"/>
      <c r="I1128" s="236"/>
      <c r="J1128" s="263"/>
      <c r="K1128" s="263"/>
    </row>
    <row r="1129" spans="1:11" s="246" customFormat="1" ht="64.150000000000006" hidden="1" customHeight="1" x14ac:dyDescent="1.05">
      <c r="A1129" s="222"/>
      <c r="B1129" s="220"/>
      <c r="C1129" s="220"/>
      <c r="D1129" s="198"/>
      <c r="E1129" s="197"/>
      <c r="F1129" s="247"/>
      <c r="G1129" s="248"/>
      <c r="H1129" s="248"/>
      <c r="I1129" s="247"/>
      <c r="J1129" s="263"/>
      <c r="K1129" s="263"/>
    </row>
    <row r="1130" spans="1:11" s="246" customFormat="1" ht="64.150000000000006" hidden="1" customHeight="1" x14ac:dyDescent="1.05">
      <c r="A1130" s="222"/>
      <c r="B1130" s="246" t="s">
        <v>1327</v>
      </c>
      <c r="C1130" s="220"/>
      <c r="D1130" s="198" t="s">
        <v>1326</v>
      </c>
      <c r="E1130" s="197" t="s">
        <v>1170</v>
      </c>
      <c r="F1130" s="244">
        <v>0</v>
      </c>
      <c r="G1130" s="245">
        <v>0</v>
      </c>
      <c r="H1130" s="245">
        <v>0</v>
      </c>
      <c r="I1130" s="244">
        <v>0</v>
      </c>
      <c r="J1130" s="263"/>
      <c r="K1130" s="263"/>
    </row>
    <row r="1131" spans="1:11" s="246" customFormat="1" ht="64.150000000000006" hidden="1" customHeight="1" x14ac:dyDescent="1.05">
      <c r="A1131" s="222"/>
      <c r="C1131" s="220"/>
      <c r="D1131" s="198"/>
      <c r="E1131" s="197" t="s">
        <v>1169</v>
      </c>
      <c r="F1131" s="244"/>
      <c r="G1131" s="245"/>
      <c r="H1131" s="245"/>
      <c r="I1131" s="244"/>
      <c r="J1131" s="263"/>
      <c r="K1131" s="263"/>
    </row>
    <row r="1132" spans="1:11" s="246" customFormat="1" ht="63.75" hidden="1" customHeight="1" x14ac:dyDescent="1.05">
      <c r="A1132" s="222"/>
      <c r="B1132" s="220"/>
      <c r="C1132" s="220"/>
      <c r="D1132" s="198"/>
      <c r="E1132" s="197" t="s">
        <v>1168</v>
      </c>
      <c r="F1132" s="236"/>
      <c r="G1132" s="237"/>
      <c r="H1132" s="237"/>
      <c r="I1132" s="236"/>
      <c r="J1132" s="263"/>
      <c r="K1132" s="263"/>
    </row>
    <row r="1133" spans="1:11" s="246" customFormat="1" ht="64.150000000000006" hidden="1" customHeight="1" x14ac:dyDescent="1.05">
      <c r="A1133" s="222"/>
      <c r="B1133" s="220"/>
      <c r="C1133" s="220"/>
      <c r="D1133" s="198"/>
      <c r="E1133" s="197"/>
      <c r="F1133" s="236"/>
      <c r="G1133" s="237"/>
      <c r="H1133" s="237"/>
      <c r="I1133" s="236"/>
      <c r="J1133" s="263"/>
      <c r="K1133" s="263"/>
    </row>
    <row r="1134" spans="1:11" s="246" customFormat="1" ht="116.25" hidden="1" customHeight="1" x14ac:dyDescent="1.05">
      <c r="A1134" s="222"/>
      <c r="B1134" s="201" t="s">
        <v>1296</v>
      </c>
      <c r="C1134" s="225" t="s">
        <v>1347</v>
      </c>
      <c r="D1134" s="221" t="s">
        <v>1386</v>
      </c>
      <c r="E1134" s="220" t="s">
        <v>1170</v>
      </c>
      <c r="F1134" s="234">
        <f>+F1122+F1126+F1130</f>
        <v>0</v>
      </c>
      <c r="G1134" s="235">
        <f>+G1122+G1126+G1130</f>
        <v>0</v>
      </c>
      <c r="H1134" s="235">
        <f>+H1122+H1126+H1130</f>
        <v>0</v>
      </c>
      <c r="I1134" s="234">
        <f>+I1122+I1126+I1130</f>
        <v>0</v>
      </c>
      <c r="J1134" s="263"/>
      <c r="K1134" s="263"/>
    </row>
    <row r="1135" spans="1:11" s="246" customFormat="1" ht="64.150000000000006" hidden="1" customHeight="1" x14ac:dyDescent="1.05">
      <c r="A1135" s="222"/>
      <c r="B1135" s="201"/>
      <c r="C1135" s="225"/>
      <c r="D1135" s="221"/>
      <c r="E1135" s="220" t="s">
        <v>1169</v>
      </c>
      <c r="F1135" s="234"/>
      <c r="G1135" s="235"/>
      <c r="H1135" s="235"/>
      <c r="I1135" s="234"/>
      <c r="J1135" s="263"/>
      <c r="K1135" s="263"/>
    </row>
    <row r="1136" spans="1:11" s="246" customFormat="1" ht="63.75" hidden="1" customHeight="1" x14ac:dyDescent="1.05">
      <c r="A1136" s="222"/>
      <c r="B1136" s="220"/>
      <c r="C1136" s="220"/>
      <c r="D1136" s="198"/>
      <c r="E1136" s="220" t="s">
        <v>1168</v>
      </c>
      <c r="F1136" s="236"/>
      <c r="G1136" s="237"/>
      <c r="H1136" s="237"/>
      <c r="I1136" s="236"/>
      <c r="J1136" s="263"/>
      <c r="K1136" s="263"/>
    </row>
    <row r="1137" spans="1:11" ht="63.75" hidden="1" customHeight="1" x14ac:dyDescent="1.05">
      <c r="A1137" s="222"/>
      <c r="B1137" s="220"/>
      <c r="C1137" s="220"/>
      <c r="E1137" s="220"/>
      <c r="F1137" s="247"/>
      <c r="G1137" s="248"/>
      <c r="H1137" s="248"/>
      <c r="I1137" s="247"/>
    </row>
    <row r="1138" spans="1:11" s="201" customFormat="1" ht="63.75" hidden="1" customHeight="1" x14ac:dyDescent="1.05">
      <c r="A1138" s="250">
        <v>1205</v>
      </c>
      <c r="B1138" s="249" t="s">
        <v>693</v>
      </c>
      <c r="C1138" s="225" t="s">
        <v>668</v>
      </c>
      <c r="D1138" s="221" t="s">
        <v>1385</v>
      </c>
      <c r="E1138" s="220"/>
      <c r="F1138" s="218"/>
      <c r="G1138" s="219"/>
      <c r="H1138" s="219"/>
      <c r="I1138" s="218"/>
      <c r="J1138" s="202"/>
      <c r="K1138" s="202"/>
    </row>
    <row r="1139" spans="1:11" s="201" customFormat="1" ht="64.150000000000006" hidden="1" customHeight="1" x14ac:dyDescent="1.05">
      <c r="A1139" s="222"/>
      <c r="B1139" s="246" t="s">
        <v>1307</v>
      </c>
      <c r="C1139" s="220"/>
      <c r="D1139" s="198" t="s">
        <v>1306</v>
      </c>
      <c r="E1139" s="197" t="s">
        <v>1170</v>
      </c>
      <c r="F1139" s="244">
        <v>0</v>
      </c>
      <c r="G1139" s="245">
        <v>0</v>
      </c>
      <c r="H1139" s="245">
        <v>0</v>
      </c>
      <c r="I1139" s="244">
        <v>0</v>
      </c>
      <c r="J1139" s="202"/>
      <c r="K1139" s="202"/>
    </row>
    <row r="1140" spans="1:11" s="201" customFormat="1" ht="64.150000000000006" hidden="1" customHeight="1" x14ac:dyDescent="1.05">
      <c r="A1140" s="222"/>
      <c r="B1140" s="246"/>
      <c r="C1140" s="220"/>
      <c r="D1140" s="198"/>
      <c r="E1140" s="197" t="s">
        <v>1169</v>
      </c>
      <c r="F1140" s="244"/>
      <c r="G1140" s="245"/>
      <c r="H1140" s="245"/>
      <c r="I1140" s="244"/>
      <c r="J1140" s="202"/>
      <c r="K1140" s="202"/>
    </row>
    <row r="1141" spans="1:11" s="201" customFormat="1" ht="64.150000000000006" hidden="1" customHeight="1" x14ac:dyDescent="1.05">
      <c r="A1141" s="222"/>
      <c r="B1141" s="220"/>
      <c r="C1141" s="220"/>
      <c r="D1141" s="198"/>
      <c r="E1141" s="197" t="s">
        <v>1168</v>
      </c>
      <c r="F1141" s="236"/>
      <c r="G1141" s="237"/>
      <c r="H1141" s="237"/>
      <c r="I1141" s="236"/>
      <c r="J1141" s="202"/>
      <c r="K1141" s="202"/>
    </row>
    <row r="1142" spans="1:11" s="201" customFormat="1" ht="64.150000000000006" hidden="1" customHeight="1" x14ac:dyDescent="1.05">
      <c r="A1142" s="222"/>
      <c r="B1142" s="220"/>
      <c r="C1142" s="220"/>
      <c r="D1142" s="198"/>
      <c r="E1142" s="197"/>
      <c r="F1142" s="247"/>
      <c r="G1142" s="248"/>
      <c r="H1142" s="248"/>
      <c r="I1142" s="247"/>
      <c r="J1142" s="202"/>
      <c r="K1142" s="202"/>
    </row>
    <row r="1143" spans="1:11" ht="64.150000000000006" hidden="1" customHeight="1" x14ac:dyDescent="1.05">
      <c r="A1143" s="222"/>
      <c r="B1143" s="246" t="s">
        <v>1320</v>
      </c>
      <c r="C1143" s="220"/>
      <c r="D1143" s="198" t="s">
        <v>1319</v>
      </c>
      <c r="E1143" s="197" t="s">
        <v>1170</v>
      </c>
      <c r="F1143" s="244">
        <v>0</v>
      </c>
      <c r="G1143" s="245">
        <v>0</v>
      </c>
      <c r="H1143" s="245">
        <v>0</v>
      </c>
      <c r="I1143" s="244">
        <v>0</v>
      </c>
    </row>
    <row r="1144" spans="1:11" ht="64.150000000000006" hidden="1" customHeight="1" x14ac:dyDescent="1.05">
      <c r="A1144" s="222"/>
      <c r="B1144" s="246"/>
      <c r="C1144" s="220"/>
      <c r="E1144" s="197" t="s">
        <v>1169</v>
      </c>
      <c r="F1144" s="244"/>
      <c r="G1144" s="245"/>
      <c r="H1144" s="245"/>
      <c r="I1144" s="244"/>
    </row>
    <row r="1145" spans="1:11" ht="64.150000000000006" hidden="1" customHeight="1" x14ac:dyDescent="1.05">
      <c r="A1145" s="222"/>
      <c r="B1145" s="220"/>
      <c r="C1145" s="220"/>
      <c r="E1145" s="197" t="s">
        <v>1168</v>
      </c>
      <c r="F1145" s="236"/>
      <c r="G1145" s="237"/>
      <c r="H1145" s="237"/>
      <c r="I1145" s="236"/>
    </row>
    <row r="1146" spans="1:11" ht="64.150000000000006" hidden="1" customHeight="1" x14ac:dyDescent="1.05">
      <c r="A1146" s="222"/>
      <c r="B1146" s="220"/>
      <c r="C1146" s="220"/>
      <c r="F1146" s="247"/>
      <c r="G1146" s="248"/>
      <c r="H1146" s="248"/>
      <c r="I1146" s="247"/>
    </row>
    <row r="1147" spans="1:11" ht="64.150000000000006" hidden="1" customHeight="1" x14ac:dyDescent="1.05">
      <c r="A1147" s="222"/>
      <c r="B1147" s="246" t="s">
        <v>1327</v>
      </c>
      <c r="C1147" s="220"/>
      <c r="D1147" s="198" t="s">
        <v>1326</v>
      </c>
      <c r="E1147" s="197" t="s">
        <v>1170</v>
      </c>
      <c r="F1147" s="244">
        <v>0</v>
      </c>
      <c r="G1147" s="245">
        <v>0</v>
      </c>
      <c r="H1147" s="245">
        <v>0</v>
      </c>
      <c r="I1147" s="244">
        <v>0</v>
      </c>
    </row>
    <row r="1148" spans="1:11" ht="64.150000000000006" hidden="1" customHeight="1" x14ac:dyDescent="1.05">
      <c r="A1148" s="222"/>
      <c r="B1148" s="246"/>
      <c r="C1148" s="220"/>
      <c r="E1148" s="197" t="s">
        <v>1169</v>
      </c>
      <c r="F1148" s="244"/>
      <c r="G1148" s="245"/>
      <c r="H1148" s="245"/>
      <c r="I1148" s="244"/>
    </row>
    <row r="1149" spans="1:11" ht="64.150000000000006" hidden="1" customHeight="1" x14ac:dyDescent="1.05">
      <c r="A1149" s="222"/>
      <c r="B1149" s="220"/>
      <c r="C1149" s="220"/>
      <c r="E1149" s="197" t="s">
        <v>1168</v>
      </c>
      <c r="F1149" s="236"/>
      <c r="G1149" s="237"/>
      <c r="H1149" s="237"/>
      <c r="I1149" s="236"/>
    </row>
    <row r="1150" spans="1:11" ht="64.150000000000006" hidden="1" customHeight="1" x14ac:dyDescent="1.05">
      <c r="A1150" s="222"/>
      <c r="B1150" s="220"/>
      <c r="C1150" s="220"/>
      <c r="F1150" s="236"/>
      <c r="G1150" s="237"/>
      <c r="H1150" s="237"/>
      <c r="I1150" s="236"/>
    </row>
    <row r="1151" spans="1:11" ht="64.150000000000006" hidden="1" customHeight="1" x14ac:dyDescent="1.05">
      <c r="A1151" s="222"/>
      <c r="B1151" s="201" t="s">
        <v>1296</v>
      </c>
      <c r="C1151" s="225" t="s">
        <v>668</v>
      </c>
      <c r="D1151" s="221" t="s">
        <v>1385</v>
      </c>
      <c r="E1151" s="220" t="s">
        <v>1170</v>
      </c>
      <c r="F1151" s="234">
        <f>+F1139+F1143+F1147</f>
        <v>0</v>
      </c>
      <c r="G1151" s="235">
        <f>+G1139+G1143+G1147</f>
        <v>0</v>
      </c>
      <c r="H1151" s="235">
        <f>+H1139+H1143+H1147</f>
        <v>0</v>
      </c>
      <c r="I1151" s="234">
        <f>+I1139+I1143+I1147</f>
        <v>0</v>
      </c>
    </row>
    <row r="1152" spans="1:11" ht="64.150000000000006" hidden="1" customHeight="1" x14ac:dyDescent="1.05">
      <c r="A1152" s="222"/>
      <c r="B1152" s="201"/>
      <c r="C1152" s="225"/>
      <c r="D1152" s="221"/>
      <c r="E1152" s="220" t="s">
        <v>1169</v>
      </c>
      <c r="F1152" s="234"/>
      <c r="G1152" s="235"/>
      <c r="H1152" s="235"/>
      <c r="I1152" s="234"/>
    </row>
    <row r="1153" spans="1:9" ht="64.150000000000006" hidden="1" customHeight="1" x14ac:dyDescent="1.05">
      <c r="A1153" s="222"/>
      <c r="B1153" s="201"/>
      <c r="C1153" s="225"/>
      <c r="D1153" s="221"/>
      <c r="E1153" s="220" t="s">
        <v>1168</v>
      </c>
      <c r="F1153" s="234"/>
      <c r="G1153" s="235"/>
      <c r="H1153" s="235"/>
      <c r="I1153" s="234"/>
    </row>
    <row r="1154" spans="1:9" ht="64.150000000000006" hidden="1" customHeight="1" x14ac:dyDescent="1.05">
      <c r="A1154" s="222"/>
      <c r="B1154" s="220"/>
      <c r="C1154" s="220"/>
      <c r="F1154" s="236"/>
      <c r="G1154" s="237"/>
      <c r="H1154" s="237"/>
      <c r="I1154" s="236"/>
    </row>
    <row r="1155" spans="1:9" ht="64.150000000000006" hidden="1" customHeight="1" x14ac:dyDescent="1.05">
      <c r="A1155" s="258"/>
      <c r="B1155" s="256"/>
      <c r="C1155" s="256"/>
      <c r="D1155" s="257"/>
      <c r="E1155" s="256"/>
      <c r="F1155" s="261"/>
      <c r="G1155" s="262"/>
      <c r="H1155" s="262"/>
      <c r="I1155" s="261"/>
    </row>
    <row r="1156" spans="1:9" ht="64.150000000000006" hidden="1" customHeight="1" x14ac:dyDescent="1.05">
      <c r="A1156" s="250">
        <v>1206</v>
      </c>
      <c r="B1156" s="249" t="s">
        <v>693</v>
      </c>
      <c r="C1156" s="225" t="s">
        <v>672</v>
      </c>
      <c r="D1156" s="221" t="s">
        <v>1384</v>
      </c>
      <c r="E1156" s="220"/>
      <c r="F1156" s="218"/>
      <c r="G1156" s="219"/>
      <c r="H1156" s="219"/>
      <c r="I1156" s="218"/>
    </row>
    <row r="1157" spans="1:9" ht="64.150000000000006" hidden="1" customHeight="1" x14ac:dyDescent="1.05">
      <c r="A1157" s="222"/>
      <c r="B1157" s="246" t="s">
        <v>1307</v>
      </c>
      <c r="C1157" s="220"/>
      <c r="D1157" s="198" t="s">
        <v>1306</v>
      </c>
      <c r="E1157" s="197" t="s">
        <v>1170</v>
      </c>
      <c r="F1157" s="244">
        <v>0</v>
      </c>
      <c r="G1157" s="245">
        <v>0</v>
      </c>
      <c r="H1157" s="245">
        <v>0</v>
      </c>
      <c r="I1157" s="244">
        <v>0</v>
      </c>
    </row>
    <row r="1158" spans="1:9" ht="64.150000000000006" hidden="1" customHeight="1" x14ac:dyDescent="1.05">
      <c r="A1158" s="222"/>
      <c r="B1158" s="246"/>
      <c r="C1158" s="220"/>
      <c r="E1158" s="197" t="s">
        <v>1169</v>
      </c>
      <c r="F1158" s="244"/>
      <c r="G1158" s="245"/>
      <c r="H1158" s="245"/>
      <c r="I1158" s="244"/>
    </row>
    <row r="1159" spans="1:9" ht="64.150000000000006" hidden="1" customHeight="1" x14ac:dyDescent="1.05">
      <c r="A1159" s="222"/>
      <c r="B1159" s="220"/>
      <c r="C1159" s="220"/>
      <c r="E1159" s="197" t="s">
        <v>1168</v>
      </c>
      <c r="F1159" s="236"/>
      <c r="G1159" s="237"/>
      <c r="H1159" s="237"/>
      <c r="I1159" s="236"/>
    </row>
    <row r="1160" spans="1:9" ht="64.150000000000006" hidden="1" customHeight="1" x14ac:dyDescent="1.05">
      <c r="A1160" s="222"/>
      <c r="B1160" s="220"/>
      <c r="C1160" s="220"/>
      <c r="F1160" s="247"/>
      <c r="G1160" s="248"/>
      <c r="H1160" s="248"/>
      <c r="I1160" s="247"/>
    </row>
    <row r="1161" spans="1:9" ht="64.150000000000006" hidden="1" customHeight="1" x14ac:dyDescent="1.05">
      <c r="A1161" s="222"/>
      <c r="B1161" s="246" t="s">
        <v>1320</v>
      </c>
      <c r="C1161" s="220"/>
      <c r="D1161" s="198" t="s">
        <v>1319</v>
      </c>
      <c r="E1161" s="197" t="s">
        <v>1170</v>
      </c>
      <c r="F1161" s="244">
        <v>0</v>
      </c>
      <c r="G1161" s="245">
        <v>0</v>
      </c>
      <c r="H1161" s="245">
        <v>0</v>
      </c>
      <c r="I1161" s="244">
        <v>0</v>
      </c>
    </row>
    <row r="1162" spans="1:9" ht="64.150000000000006" hidden="1" customHeight="1" x14ac:dyDescent="1.05">
      <c r="A1162" s="222"/>
      <c r="B1162" s="246"/>
      <c r="C1162" s="220"/>
      <c r="E1162" s="197" t="s">
        <v>1169</v>
      </c>
      <c r="F1162" s="244"/>
      <c r="G1162" s="245"/>
      <c r="H1162" s="245"/>
      <c r="I1162" s="244"/>
    </row>
    <row r="1163" spans="1:9" ht="64.150000000000006" hidden="1" customHeight="1" x14ac:dyDescent="1.05">
      <c r="A1163" s="222"/>
      <c r="B1163" s="220"/>
      <c r="C1163" s="220"/>
      <c r="E1163" s="197" t="s">
        <v>1168</v>
      </c>
      <c r="F1163" s="236"/>
      <c r="G1163" s="237"/>
      <c r="H1163" s="237"/>
      <c r="I1163" s="236"/>
    </row>
    <row r="1164" spans="1:9" ht="64.150000000000006" hidden="1" customHeight="1" x14ac:dyDescent="1.05">
      <c r="A1164" s="222"/>
      <c r="B1164" s="220"/>
      <c r="C1164" s="220"/>
      <c r="F1164" s="247"/>
      <c r="G1164" s="248"/>
      <c r="H1164" s="248"/>
      <c r="I1164" s="247"/>
    </row>
    <row r="1165" spans="1:9" ht="64.150000000000006" hidden="1" customHeight="1" x14ac:dyDescent="1.05">
      <c r="A1165" s="222"/>
      <c r="B1165" s="246" t="s">
        <v>1327</v>
      </c>
      <c r="C1165" s="220"/>
      <c r="D1165" s="198" t="s">
        <v>1326</v>
      </c>
      <c r="E1165" s="197" t="s">
        <v>1170</v>
      </c>
      <c r="F1165" s="244">
        <v>0</v>
      </c>
      <c r="G1165" s="245">
        <v>0</v>
      </c>
      <c r="H1165" s="245">
        <v>0</v>
      </c>
      <c r="I1165" s="244">
        <v>0</v>
      </c>
    </row>
    <row r="1166" spans="1:9" ht="64.150000000000006" hidden="1" customHeight="1" x14ac:dyDescent="1.05">
      <c r="A1166" s="222"/>
      <c r="B1166" s="246"/>
      <c r="C1166" s="220"/>
      <c r="E1166" s="197" t="s">
        <v>1169</v>
      </c>
      <c r="F1166" s="244"/>
      <c r="G1166" s="245"/>
      <c r="H1166" s="245"/>
      <c r="I1166" s="244"/>
    </row>
    <row r="1167" spans="1:9" ht="64.150000000000006" hidden="1" customHeight="1" x14ac:dyDescent="1.05">
      <c r="A1167" s="222"/>
      <c r="B1167" s="220"/>
      <c r="C1167" s="220"/>
      <c r="E1167" s="197" t="s">
        <v>1168</v>
      </c>
      <c r="F1167" s="236"/>
      <c r="G1167" s="237"/>
      <c r="H1167" s="237"/>
      <c r="I1167" s="236"/>
    </row>
    <row r="1168" spans="1:9" ht="64.150000000000006" hidden="1" customHeight="1" x14ac:dyDescent="1.05">
      <c r="A1168" s="222"/>
      <c r="B1168" s="220"/>
      <c r="C1168" s="220"/>
      <c r="F1168" s="236"/>
      <c r="G1168" s="237"/>
      <c r="H1168" s="237"/>
      <c r="I1168" s="236"/>
    </row>
    <row r="1169" spans="1:9" ht="64.150000000000006" hidden="1" customHeight="1" x14ac:dyDescent="1.05">
      <c r="A1169" s="222"/>
      <c r="B1169" s="201" t="s">
        <v>1296</v>
      </c>
      <c r="C1169" s="225" t="s">
        <v>672</v>
      </c>
      <c r="D1169" s="221" t="s">
        <v>1384</v>
      </c>
      <c r="E1169" s="220" t="s">
        <v>1170</v>
      </c>
      <c r="F1169" s="234">
        <f>+F1157+F1161+F1165</f>
        <v>0</v>
      </c>
      <c r="G1169" s="235">
        <f>+G1157+G1161+G1165</f>
        <v>0</v>
      </c>
      <c r="H1169" s="235">
        <f>+H1157+H1161+H1165</f>
        <v>0</v>
      </c>
      <c r="I1169" s="234">
        <f>+I1157+I1161+I1165</f>
        <v>0</v>
      </c>
    </row>
    <row r="1170" spans="1:9" ht="64.150000000000006" hidden="1" customHeight="1" x14ac:dyDescent="1.05">
      <c r="A1170" s="222"/>
      <c r="B1170" s="220"/>
      <c r="C1170" s="220"/>
      <c r="E1170" s="220" t="s">
        <v>1169</v>
      </c>
      <c r="F1170" s="236"/>
      <c r="G1170" s="237"/>
      <c r="H1170" s="237"/>
      <c r="I1170" s="236"/>
    </row>
    <row r="1171" spans="1:9" ht="64.150000000000006" hidden="1" customHeight="1" x14ac:dyDescent="1.05">
      <c r="A1171" s="222"/>
      <c r="B1171" s="220"/>
      <c r="C1171" s="220"/>
      <c r="E1171" s="220" t="s">
        <v>1168</v>
      </c>
      <c r="F1171" s="236"/>
      <c r="G1171" s="237"/>
      <c r="H1171" s="237"/>
      <c r="I1171" s="236"/>
    </row>
    <row r="1172" spans="1:9" ht="64.150000000000006" hidden="1" customHeight="1" x14ac:dyDescent="1.05">
      <c r="A1172" s="222"/>
      <c r="B1172" s="220"/>
      <c r="C1172" s="220"/>
      <c r="D1172" s="221"/>
      <c r="E1172" s="220"/>
      <c r="F1172" s="236"/>
      <c r="G1172" s="237"/>
      <c r="H1172" s="237"/>
      <c r="I1172" s="236"/>
    </row>
    <row r="1173" spans="1:9" ht="124.15" hidden="1" customHeight="1" x14ac:dyDescent="1.05">
      <c r="A1173" s="276" t="s">
        <v>1383</v>
      </c>
      <c r="B1173" s="249" t="s">
        <v>693</v>
      </c>
      <c r="C1173" s="225" t="s">
        <v>1382</v>
      </c>
      <c r="D1173" s="221" t="s">
        <v>1381</v>
      </c>
      <c r="E1173" s="220"/>
      <c r="F1173" s="247"/>
      <c r="G1173" s="248"/>
      <c r="H1173" s="248"/>
      <c r="I1173" s="247"/>
    </row>
    <row r="1174" spans="1:9" ht="64.150000000000006" hidden="1" customHeight="1" x14ac:dyDescent="1.05">
      <c r="A1174" s="222"/>
      <c r="B1174" s="246" t="s">
        <v>1307</v>
      </c>
      <c r="C1174" s="220"/>
      <c r="D1174" s="198" t="s">
        <v>1306</v>
      </c>
      <c r="E1174" s="197" t="s">
        <v>1170</v>
      </c>
      <c r="F1174" s="244">
        <v>0</v>
      </c>
      <c r="G1174" s="245">
        <v>0</v>
      </c>
      <c r="H1174" s="245">
        <v>0</v>
      </c>
      <c r="I1174" s="244">
        <v>0</v>
      </c>
    </row>
    <row r="1175" spans="1:9" ht="64.150000000000006" hidden="1" customHeight="1" x14ac:dyDescent="1.05">
      <c r="A1175" s="222"/>
      <c r="B1175" s="220"/>
      <c r="C1175" s="220"/>
      <c r="E1175" s="197" t="s">
        <v>1169</v>
      </c>
      <c r="F1175" s="236"/>
      <c r="G1175" s="237"/>
      <c r="H1175" s="237"/>
      <c r="I1175" s="236"/>
    </row>
    <row r="1176" spans="1:9" ht="64.150000000000006" hidden="1" customHeight="1" x14ac:dyDescent="1.05">
      <c r="A1176" s="222"/>
      <c r="B1176" s="220"/>
      <c r="C1176" s="220"/>
      <c r="E1176" s="197" t="s">
        <v>1168</v>
      </c>
      <c r="F1176" s="236"/>
      <c r="G1176" s="237"/>
      <c r="H1176" s="237"/>
      <c r="I1176" s="236"/>
    </row>
    <row r="1177" spans="1:9" ht="64.150000000000006" hidden="1" customHeight="1" x14ac:dyDescent="1.05">
      <c r="A1177" s="222"/>
      <c r="B1177" s="220"/>
      <c r="C1177" s="220"/>
      <c r="F1177" s="247"/>
      <c r="G1177" s="248"/>
      <c r="H1177" s="248"/>
      <c r="I1177" s="247"/>
    </row>
    <row r="1178" spans="1:9" ht="64.150000000000006" hidden="1" customHeight="1" x14ac:dyDescent="1.05">
      <c r="A1178" s="222"/>
      <c r="B1178" s="246" t="s">
        <v>1320</v>
      </c>
      <c r="C1178" s="220"/>
      <c r="D1178" s="198" t="s">
        <v>1319</v>
      </c>
      <c r="E1178" s="197" t="s">
        <v>1170</v>
      </c>
      <c r="F1178" s="244">
        <v>0</v>
      </c>
      <c r="G1178" s="245">
        <v>0</v>
      </c>
      <c r="H1178" s="245">
        <v>0</v>
      </c>
      <c r="I1178" s="244">
        <v>0</v>
      </c>
    </row>
    <row r="1179" spans="1:9" ht="64.150000000000006" hidden="1" customHeight="1" x14ac:dyDescent="1.05">
      <c r="A1179" s="222"/>
      <c r="B1179" s="246"/>
      <c r="C1179" s="220"/>
      <c r="E1179" s="197" t="s">
        <v>1169</v>
      </c>
      <c r="F1179" s="244"/>
      <c r="G1179" s="245"/>
      <c r="H1179" s="245"/>
      <c r="I1179" s="244"/>
    </row>
    <row r="1180" spans="1:9" ht="64.150000000000006" hidden="1" customHeight="1" x14ac:dyDescent="1.05">
      <c r="A1180" s="222"/>
      <c r="B1180" s="220"/>
      <c r="C1180" s="220"/>
      <c r="E1180" s="197" t="s">
        <v>1168</v>
      </c>
      <c r="F1180" s="236"/>
      <c r="G1180" s="237"/>
      <c r="H1180" s="237"/>
      <c r="I1180" s="236"/>
    </row>
    <row r="1181" spans="1:9" ht="64.150000000000006" hidden="1" customHeight="1" x14ac:dyDescent="1.05">
      <c r="A1181" s="222"/>
      <c r="B1181" s="220"/>
      <c r="C1181" s="220"/>
      <c r="F1181" s="247"/>
      <c r="G1181" s="248"/>
      <c r="H1181" s="248"/>
      <c r="I1181" s="247"/>
    </row>
    <row r="1182" spans="1:9" ht="64.150000000000006" hidden="1" customHeight="1" x14ac:dyDescent="1.05">
      <c r="A1182" s="222"/>
      <c r="B1182" s="246" t="s">
        <v>1327</v>
      </c>
      <c r="C1182" s="220"/>
      <c r="D1182" s="198" t="s">
        <v>1326</v>
      </c>
      <c r="E1182" s="197" t="s">
        <v>1170</v>
      </c>
      <c r="F1182" s="244">
        <v>0</v>
      </c>
      <c r="G1182" s="245">
        <v>0</v>
      </c>
      <c r="H1182" s="245">
        <v>0</v>
      </c>
      <c r="I1182" s="244">
        <v>0</v>
      </c>
    </row>
    <row r="1183" spans="1:9" ht="64.150000000000006" hidden="1" customHeight="1" x14ac:dyDescent="1.05">
      <c r="A1183" s="222"/>
      <c r="B1183" s="246"/>
      <c r="C1183" s="220"/>
      <c r="E1183" s="197" t="s">
        <v>1169</v>
      </c>
      <c r="F1183" s="244"/>
      <c r="G1183" s="245"/>
      <c r="H1183" s="245"/>
      <c r="I1183" s="244"/>
    </row>
    <row r="1184" spans="1:9" ht="64.150000000000006" hidden="1" customHeight="1" x14ac:dyDescent="1.05">
      <c r="A1184" s="222"/>
      <c r="B1184" s="220"/>
      <c r="C1184" s="220"/>
      <c r="E1184" s="197" t="s">
        <v>1168</v>
      </c>
      <c r="F1184" s="236"/>
      <c r="G1184" s="237"/>
      <c r="H1184" s="237"/>
      <c r="I1184" s="236"/>
    </row>
    <row r="1185" spans="1:11" ht="64.150000000000006" hidden="1" customHeight="1" x14ac:dyDescent="1.05">
      <c r="A1185" s="222"/>
      <c r="B1185" s="220"/>
      <c r="C1185" s="220"/>
      <c r="F1185" s="236"/>
      <c r="G1185" s="237"/>
      <c r="H1185" s="237"/>
      <c r="I1185" s="236"/>
    </row>
    <row r="1186" spans="1:11" ht="124.15" hidden="1" customHeight="1" x14ac:dyDescent="1.05">
      <c r="A1186" s="222"/>
      <c r="B1186" s="201" t="s">
        <v>1296</v>
      </c>
      <c r="C1186" s="225" t="s">
        <v>1382</v>
      </c>
      <c r="D1186" s="221" t="s">
        <v>1381</v>
      </c>
      <c r="E1186" s="220" t="s">
        <v>1170</v>
      </c>
      <c r="F1186" s="234">
        <f>+F1174+F1178+F1182</f>
        <v>0</v>
      </c>
      <c r="G1186" s="235">
        <f>+G1174+G1178+G1182</f>
        <v>0</v>
      </c>
      <c r="H1186" s="235">
        <f>+H1174+H1178+H1182</f>
        <v>0</v>
      </c>
      <c r="I1186" s="234">
        <f>+I1174+I1178+I1182</f>
        <v>0</v>
      </c>
    </row>
    <row r="1187" spans="1:11" ht="64.150000000000006" hidden="1" customHeight="1" x14ac:dyDescent="1.05">
      <c r="A1187" s="222"/>
      <c r="B1187" s="201"/>
      <c r="C1187" s="225"/>
      <c r="D1187" s="221"/>
      <c r="E1187" s="220" t="s">
        <v>1169</v>
      </c>
      <c r="F1187" s="234"/>
      <c r="G1187" s="235"/>
      <c r="H1187" s="235"/>
      <c r="I1187" s="234"/>
    </row>
    <row r="1188" spans="1:11" ht="64.150000000000006" hidden="1" customHeight="1" x14ac:dyDescent="1.05">
      <c r="A1188" s="222"/>
      <c r="B1188" s="201"/>
      <c r="C1188" s="225"/>
      <c r="D1188" s="221"/>
      <c r="E1188" s="220" t="s">
        <v>1168</v>
      </c>
      <c r="F1188" s="236"/>
      <c r="G1188" s="237"/>
      <c r="H1188" s="237"/>
      <c r="I1188" s="236"/>
    </row>
    <row r="1189" spans="1:11" ht="64.150000000000006" hidden="1" customHeight="1" x14ac:dyDescent="1.05">
      <c r="A1189" s="222"/>
      <c r="B1189" s="220"/>
      <c r="C1189" s="220"/>
      <c r="F1189" s="247"/>
      <c r="G1189" s="248"/>
      <c r="H1189" s="248"/>
      <c r="I1189" s="247"/>
    </row>
    <row r="1190" spans="1:11" ht="64.150000000000006" hidden="1" customHeight="1" x14ac:dyDescent="1.05">
      <c r="A1190" s="250">
        <v>1208</v>
      </c>
      <c r="B1190" s="249" t="s">
        <v>693</v>
      </c>
      <c r="C1190" s="225" t="s">
        <v>1380</v>
      </c>
      <c r="D1190" s="221" t="s">
        <v>1379</v>
      </c>
      <c r="E1190" s="220"/>
      <c r="F1190" s="247"/>
      <c r="G1190" s="248"/>
      <c r="H1190" s="248"/>
      <c r="I1190" s="247"/>
    </row>
    <row r="1191" spans="1:11" ht="64.150000000000006" hidden="1" customHeight="1" x14ac:dyDescent="1.05">
      <c r="A1191" s="222"/>
      <c r="B1191" s="246" t="s">
        <v>1307</v>
      </c>
      <c r="C1191" s="220"/>
      <c r="D1191" s="198" t="s">
        <v>1306</v>
      </c>
      <c r="E1191" s="197" t="s">
        <v>1170</v>
      </c>
      <c r="F1191" s="244">
        <v>0</v>
      </c>
      <c r="G1191" s="245">
        <v>0</v>
      </c>
      <c r="H1191" s="245">
        <v>0</v>
      </c>
      <c r="I1191" s="244">
        <v>0</v>
      </c>
    </row>
    <row r="1192" spans="1:11" ht="64.150000000000006" hidden="1" customHeight="1" x14ac:dyDescent="1.05">
      <c r="A1192" s="222"/>
      <c r="B1192" s="246"/>
      <c r="C1192" s="220"/>
      <c r="E1192" s="197" t="s">
        <v>1169</v>
      </c>
      <c r="F1192" s="244"/>
      <c r="G1192" s="245"/>
      <c r="H1192" s="245"/>
      <c r="I1192" s="244"/>
    </row>
    <row r="1193" spans="1:11" ht="64.150000000000006" hidden="1" customHeight="1" x14ac:dyDescent="1.05">
      <c r="A1193" s="222"/>
      <c r="B1193" s="220"/>
      <c r="C1193" s="220"/>
      <c r="E1193" s="197" t="s">
        <v>1168</v>
      </c>
      <c r="F1193" s="236"/>
      <c r="G1193" s="237"/>
      <c r="H1193" s="237"/>
      <c r="I1193" s="236"/>
    </row>
    <row r="1194" spans="1:11" ht="64.150000000000006" hidden="1" customHeight="1" x14ac:dyDescent="1.05">
      <c r="A1194" s="222"/>
      <c r="B1194" s="220"/>
      <c r="C1194" s="220"/>
      <c r="F1194" s="247"/>
      <c r="G1194" s="248"/>
      <c r="H1194" s="248"/>
      <c r="I1194" s="247"/>
    </row>
    <row r="1195" spans="1:11" ht="64.150000000000006" hidden="1" customHeight="1" x14ac:dyDescent="1.05">
      <c r="A1195" s="222"/>
      <c r="B1195" s="246" t="s">
        <v>1320</v>
      </c>
      <c r="C1195" s="220"/>
      <c r="D1195" s="198" t="s">
        <v>1319</v>
      </c>
      <c r="E1195" s="197" t="s">
        <v>1170</v>
      </c>
      <c r="F1195" s="244">
        <v>0</v>
      </c>
      <c r="G1195" s="245">
        <v>0</v>
      </c>
      <c r="H1195" s="245">
        <v>0</v>
      </c>
      <c r="I1195" s="244">
        <v>0</v>
      </c>
    </row>
    <row r="1196" spans="1:11" ht="64.150000000000006" hidden="1" customHeight="1" x14ac:dyDescent="1.05">
      <c r="A1196" s="222"/>
      <c r="B1196" s="246"/>
      <c r="C1196" s="220"/>
      <c r="E1196" s="197" t="s">
        <v>1169</v>
      </c>
      <c r="F1196" s="244"/>
      <c r="G1196" s="245"/>
      <c r="H1196" s="245"/>
      <c r="I1196" s="244"/>
    </row>
    <row r="1197" spans="1:11" ht="64.150000000000006" hidden="1" customHeight="1" x14ac:dyDescent="1.05">
      <c r="A1197" s="222"/>
      <c r="B1197" s="220"/>
      <c r="C1197" s="220"/>
      <c r="E1197" s="197" t="s">
        <v>1168</v>
      </c>
      <c r="F1197" s="236"/>
      <c r="G1197" s="237"/>
      <c r="H1197" s="237"/>
      <c r="I1197" s="236"/>
    </row>
    <row r="1198" spans="1:11" s="201" customFormat="1" ht="64.150000000000006" hidden="1" customHeight="1" x14ac:dyDescent="1.05">
      <c r="A1198" s="222"/>
      <c r="B1198" s="220"/>
      <c r="C1198" s="220"/>
      <c r="D1198" s="198"/>
      <c r="E1198" s="197"/>
      <c r="F1198" s="247"/>
      <c r="G1198" s="248"/>
      <c r="H1198" s="248"/>
      <c r="I1198" s="247"/>
      <c r="J1198" s="202"/>
      <c r="K1198" s="202"/>
    </row>
    <row r="1199" spans="1:11" s="201" customFormat="1" ht="64.150000000000006" hidden="1" customHeight="1" x14ac:dyDescent="1.05">
      <c r="A1199" s="222"/>
      <c r="B1199" s="246" t="s">
        <v>1327</v>
      </c>
      <c r="C1199" s="220"/>
      <c r="D1199" s="198" t="s">
        <v>1326</v>
      </c>
      <c r="E1199" s="197" t="s">
        <v>1170</v>
      </c>
      <c r="F1199" s="244">
        <v>0</v>
      </c>
      <c r="G1199" s="245">
        <v>0</v>
      </c>
      <c r="H1199" s="245">
        <v>0</v>
      </c>
      <c r="I1199" s="244">
        <v>0</v>
      </c>
      <c r="J1199" s="202"/>
      <c r="K1199" s="202"/>
    </row>
    <row r="1200" spans="1:11" s="201" customFormat="1" ht="64.150000000000006" hidden="1" customHeight="1" x14ac:dyDescent="1.05">
      <c r="A1200" s="222"/>
      <c r="B1200" s="246"/>
      <c r="C1200" s="220"/>
      <c r="D1200" s="198"/>
      <c r="E1200" s="197" t="s">
        <v>1169</v>
      </c>
      <c r="F1200" s="244"/>
      <c r="G1200" s="245"/>
      <c r="H1200" s="245"/>
      <c r="I1200" s="244"/>
      <c r="J1200" s="202"/>
      <c r="K1200" s="202"/>
    </row>
    <row r="1201" spans="1:11" s="201" customFormat="1" ht="64.150000000000006" hidden="1" customHeight="1" x14ac:dyDescent="1.05">
      <c r="A1201" s="222"/>
      <c r="B1201" s="220"/>
      <c r="C1201" s="220"/>
      <c r="D1201" s="198"/>
      <c r="E1201" s="197" t="s">
        <v>1168</v>
      </c>
      <c r="F1201" s="236"/>
      <c r="G1201" s="237"/>
      <c r="H1201" s="237"/>
      <c r="I1201" s="236"/>
      <c r="J1201" s="202"/>
      <c r="K1201" s="202"/>
    </row>
    <row r="1202" spans="1:11" ht="64.150000000000006" hidden="1" customHeight="1" x14ac:dyDescent="1.05">
      <c r="A1202" s="222"/>
      <c r="B1202" s="220"/>
      <c r="C1202" s="220"/>
      <c r="F1202" s="236"/>
      <c r="G1202" s="237"/>
      <c r="H1202" s="237"/>
      <c r="I1202" s="236"/>
    </row>
    <row r="1203" spans="1:11" ht="64.150000000000006" hidden="1" customHeight="1" x14ac:dyDescent="1.05">
      <c r="A1203" s="222"/>
      <c r="B1203" s="201" t="s">
        <v>1296</v>
      </c>
      <c r="C1203" s="225" t="s">
        <v>1380</v>
      </c>
      <c r="D1203" s="221" t="s">
        <v>1379</v>
      </c>
      <c r="E1203" s="220" t="s">
        <v>1170</v>
      </c>
      <c r="F1203" s="234">
        <f>+F1191+F1195+F1199</f>
        <v>0</v>
      </c>
      <c r="G1203" s="235">
        <f>+G1191+G1195+G1199</f>
        <v>0</v>
      </c>
      <c r="H1203" s="235">
        <f>+H1191+H1195+H1199</f>
        <v>0</v>
      </c>
      <c r="I1203" s="234">
        <f>+I1191+I1195+I1199</f>
        <v>0</v>
      </c>
    </row>
    <row r="1204" spans="1:11" ht="64.150000000000006" hidden="1" customHeight="1" x14ac:dyDescent="1.05">
      <c r="A1204" s="222"/>
      <c r="B1204" s="220"/>
      <c r="C1204" s="220"/>
      <c r="E1204" s="220" t="s">
        <v>1169</v>
      </c>
      <c r="F1204" s="236"/>
      <c r="G1204" s="237"/>
      <c r="H1204" s="237"/>
      <c r="I1204" s="236"/>
    </row>
    <row r="1205" spans="1:11" ht="64.150000000000006" hidden="1" customHeight="1" x14ac:dyDescent="1.05">
      <c r="A1205" s="222"/>
      <c r="B1205" s="220"/>
      <c r="C1205" s="220"/>
      <c r="E1205" s="220" t="s">
        <v>1168</v>
      </c>
      <c r="F1205" s="236"/>
      <c r="G1205" s="237"/>
      <c r="H1205" s="237"/>
      <c r="I1205" s="236"/>
    </row>
    <row r="1206" spans="1:11" ht="63.75" hidden="1" customHeight="1" x14ac:dyDescent="1.05">
      <c r="A1206" s="222"/>
      <c r="B1206" s="220"/>
      <c r="C1206" s="220"/>
      <c r="F1206" s="247"/>
      <c r="G1206" s="248"/>
      <c r="H1206" s="248"/>
      <c r="I1206" s="247"/>
    </row>
    <row r="1207" spans="1:11" ht="63.75" hidden="1" customHeight="1" x14ac:dyDescent="1.05">
      <c r="A1207" s="250">
        <v>1209</v>
      </c>
      <c r="B1207" s="249" t="s">
        <v>693</v>
      </c>
      <c r="C1207" s="225" t="s">
        <v>1378</v>
      </c>
      <c r="D1207" s="221" t="s">
        <v>1377</v>
      </c>
      <c r="E1207" s="220"/>
      <c r="F1207" s="247"/>
      <c r="G1207" s="248"/>
      <c r="H1207" s="248"/>
      <c r="I1207" s="247"/>
    </row>
    <row r="1208" spans="1:11" ht="63.75" hidden="1" customHeight="1" x14ac:dyDescent="1.05">
      <c r="A1208" s="222"/>
      <c r="B1208" s="246" t="s">
        <v>1307</v>
      </c>
      <c r="C1208" s="220"/>
      <c r="D1208" s="198" t="s">
        <v>1306</v>
      </c>
      <c r="E1208" s="197" t="s">
        <v>1170</v>
      </c>
      <c r="F1208" s="244">
        <v>0</v>
      </c>
      <c r="G1208" s="245">
        <v>0</v>
      </c>
      <c r="H1208" s="245">
        <v>0</v>
      </c>
      <c r="I1208" s="244">
        <v>0</v>
      </c>
    </row>
    <row r="1209" spans="1:11" ht="63.75" hidden="1" customHeight="1" x14ac:dyDescent="1.05">
      <c r="A1209" s="222"/>
      <c r="B1209" s="246"/>
      <c r="C1209" s="220"/>
      <c r="E1209" s="197" t="s">
        <v>1169</v>
      </c>
      <c r="F1209" s="244"/>
      <c r="G1209" s="245"/>
      <c r="H1209" s="245"/>
      <c r="I1209" s="244"/>
    </row>
    <row r="1210" spans="1:11" ht="64.150000000000006" hidden="1" customHeight="1" x14ac:dyDescent="1.05">
      <c r="A1210" s="222"/>
      <c r="B1210" s="220"/>
      <c r="C1210" s="220"/>
      <c r="E1210" s="197" t="s">
        <v>1168</v>
      </c>
      <c r="F1210" s="236"/>
      <c r="G1210" s="237"/>
      <c r="H1210" s="237"/>
      <c r="I1210" s="236"/>
    </row>
    <row r="1211" spans="1:11" ht="63.75" hidden="1" customHeight="1" x14ac:dyDescent="1.05">
      <c r="A1211" s="222"/>
      <c r="B1211" s="220"/>
      <c r="C1211" s="220"/>
      <c r="F1211" s="247"/>
      <c r="G1211" s="248"/>
      <c r="H1211" s="248"/>
      <c r="I1211" s="247"/>
    </row>
    <row r="1212" spans="1:11" ht="63.75" hidden="1" customHeight="1" x14ac:dyDescent="1.05">
      <c r="A1212" s="222"/>
      <c r="B1212" s="246" t="s">
        <v>1320</v>
      </c>
      <c r="C1212" s="220"/>
      <c r="D1212" s="198" t="s">
        <v>1319</v>
      </c>
      <c r="E1212" s="197" t="s">
        <v>1170</v>
      </c>
      <c r="F1212" s="244">
        <v>0</v>
      </c>
      <c r="G1212" s="245">
        <v>0</v>
      </c>
      <c r="H1212" s="245">
        <v>0</v>
      </c>
      <c r="I1212" s="244">
        <v>0</v>
      </c>
    </row>
    <row r="1213" spans="1:11" ht="64.150000000000006" hidden="1" customHeight="1" x14ac:dyDescent="1.05">
      <c r="A1213" s="222"/>
      <c r="B1213" s="246"/>
      <c r="C1213" s="220"/>
      <c r="E1213" s="197" t="s">
        <v>1169</v>
      </c>
      <c r="F1213" s="244"/>
      <c r="G1213" s="245"/>
      <c r="H1213" s="245"/>
      <c r="I1213" s="244"/>
    </row>
    <row r="1214" spans="1:11" ht="63.75" hidden="1" customHeight="1" x14ac:dyDescent="1.05">
      <c r="A1214" s="222"/>
      <c r="B1214" s="220"/>
      <c r="C1214" s="220"/>
      <c r="E1214" s="197" t="s">
        <v>1168</v>
      </c>
      <c r="F1214" s="236"/>
      <c r="G1214" s="237"/>
      <c r="H1214" s="237"/>
      <c r="I1214" s="236"/>
    </row>
    <row r="1215" spans="1:11" ht="64.150000000000006" hidden="1" customHeight="1" x14ac:dyDescent="1.05">
      <c r="A1215" s="222"/>
      <c r="B1215" s="220"/>
      <c r="C1215" s="220"/>
      <c r="F1215" s="247"/>
      <c r="G1215" s="248"/>
      <c r="H1215" s="248"/>
      <c r="I1215" s="247"/>
    </row>
    <row r="1216" spans="1:11" ht="64.150000000000006" hidden="1" customHeight="1" x14ac:dyDescent="1.05">
      <c r="A1216" s="222"/>
      <c r="B1216" s="246" t="s">
        <v>1327</v>
      </c>
      <c r="C1216" s="220"/>
      <c r="D1216" s="198" t="s">
        <v>1326</v>
      </c>
      <c r="E1216" s="197" t="s">
        <v>1170</v>
      </c>
      <c r="F1216" s="244">
        <v>0</v>
      </c>
      <c r="G1216" s="245">
        <v>0</v>
      </c>
      <c r="H1216" s="245">
        <v>0</v>
      </c>
      <c r="I1216" s="244">
        <v>0</v>
      </c>
    </row>
    <row r="1217" spans="1:9" ht="63.75" hidden="1" customHeight="1" x14ac:dyDescent="1.05">
      <c r="A1217" s="222"/>
      <c r="B1217" s="246"/>
      <c r="C1217" s="220"/>
      <c r="E1217" s="197" t="s">
        <v>1169</v>
      </c>
      <c r="F1217" s="244"/>
      <c r="G1217" s="245"/>
      <c r="H1217" s="245"/>
      <c r="I1217" s="244"/>
    </row>
    <row r="1218" spans="1:9" ht="63.75" hidden="1" customHeight="1" x14ac:dyDescent="1.05">
      <c r="A1218" s="222"/>
      <c r="B1218" s="220"/>
      <c r="C1218" s="220"/>
      <c r="E1218" s="197" t="s">
        <v>1168</v>
      </c>
      <c r="F1218" s="236"/>
      <c r="G1218" s="237"/>
      <c r="H1218" s="237"/>
      <c r="I1218" s="236"/>
    </row>
    <row r="1219" spans="1:9" ht="63.75" hidden="1" customHeight="1" x14ac:dyDescent="1.05">
      <c r="A1219" s="222"/>
      <c r="B1219" s="220"/>
      <c r="C1219" s="220"/>
      <c r="F1219" s="236"/>
      <c r="G1219" s="237"/>
      <c r="H1219" s="237"/>
      <c r="I1219" s="236"/>
    </row>
    <row r="1220" spans="1:9" ht="63.75" hidden="1" customHeight="1" x14ac:dyDescent="1.05">
      <c r="A1220" s="222"/>
      <c r="B1220" s="201" t="s">
        <v>1296</v>
      </c>
      <c r="C1220" s="225" t="s">
        <v>1378</v>
      </c>
      <c r="D1220" s="221" t="s">
        <v>1377</v>
      </c>
      <c r="E1220" s="220" t="s">
        <v>1170</v>
      </c>
      <c r="F1220" s="234">
        <f>+F1208+F1212+F1216</f>
        <v>0</v>
      </c>
      <c r="G1220" s="235">
        <f>+G1208+G1212+G1216</f>
        <v>0</v>
      </c>
      <c r="H1220" s="235">
        <f>+H1208+H1212+H1216</f>
        <v>0</v>
      </c>
      <c r="I1220" s="234">
        <f>+I1208+I1212+I1216</f>
        <v>0</v>
      </c>
    </row>
    <row r="1221" spans="1:9" ht="63.75" hidden="1" customHeight="1" x14ac:dyDescent="1.05">
      <c r="A1221" s="222"/>
      <c r="B1221" s="201"/>
      <c r="C1221" s="225"/>
      <c r="D1221" s="221"/>
      <c r="E1221" s="220" t="s">
        <v>1169</v>
      </c>
      <c r="F1221" s="234"/>
      <c r="G1221" s="235"/>
      <c r="H1221" s="235"/>
      <c r="I1221" s="234"/>
    </row>
    <row r="1222" spans="1:9" ht="63.75" hidden="1" customHeight="1" x14ac:dyDescent="1.05">
      <c r="A1222" s="222"/>
      <c r="B1222" s="220"/>
      <c r="C1222" s="220"/>
      <c r="E1222" s="220" t="s">
        <v>1168</v>
      </c>
      <c r="F1222" s="236"/>
      <c r="G1222" s="237"/>
      <c r="H1222" s="237"/>
      <c r="I1222" s="236"/>
    </row>
    <row r="1223" spans="1:9" ht="64.150000000000006" hidden="1" customHeight="1" x14ac:dyDescent="1.05">
      <c r="A1223" s="222"/>
      <c r="B1223" s="220"/>
      <c r="C1223" s="220"/>
      <c r="F1223" s="236"/>
      <c r="G1223" s="237"/>
      <c r="H1223" s="237"/>
      <c r="I1223" s="236"/>
    </row>
    <row r="1224" spans="1:9" ht="197.25" hidden="1" customHeight="1" x14ac:dyDescent="1.05">
      <c r="A1224" s="250">
        <v>1210</v>
      </c>
      <c r="B1224" s="249" t="s">
        <v>693</v>
      </c>
      <c r="C1224" s="225" t="s">
        <v>323</v>
      </c>
      <c r="D1224" s="221" t="s">
        <v>1376</v>
      </c>
      <c r="E1224" s="220"/>
      <c r="F1224" s="236"/>
      <c r="G1224" s="237"/>
      <c r="H1224" s="237"/>
      <c r="I1224" s="236"/>
    </row>
    <row r="1225" spans="1:9" ht="64.150000000000006" hidden="1" customHeight="1" x14ac:dyDescent="1.05">
      <c r="A1225" s="222"/>
      <c r="B1225" s="246" t="s">
        <v>1307</v>
      </c>
      <c r="C1225" s="220"/>
      <c r="D1225" s="198" t="s">
        <v>1306</v>
      </c>
      <c r="E1225" s="197" t="s">
        <v>1170</v>
      </c>
      <c r="F1225" s="244">
        <v>0</v>
      </c>
      <c r="G1225" s="245">
        <v>0</v>
      </c>
      <c r="H1225" s="245">
        <v>0</v>
      </c>
      <c r="I1225" s="244">
        <f>F1225+G1225-H1225</f>
        <v>0</v>
      </c>
    </row>
    <row r="1226" spans="1:9" ht="64.150000000000006" hidden="1" customHeight="1" x14ac:dyDescent="1.05">
      <c r="A1226" s="222"/>
      <c r="B1226" s="246"/>
      <c r="C1226" s="220"/>
      <c r="E1226" s="197" t="s">
        <v>1169</v>
      </c>
      <c r="F1226" s="244">
        <v>56247.39</v>
      </c>
      <c r="G1226" s="245">
        <v>0</v>
      </c>
      <c r="H1226" s="245">
        <v>0</v>
      </c>
      <c r="I1226" s="244">
        <f>F1226+G1226-H1226</f>
        <v>56247.39</v>
      </c>
    </row>
    <row r="1227" spans="1:9" ht="64.150000000000006" hidden="1" customHeight="1" x14ac:dyDescent="1.05">
      <c r="A1227" s="222"/>
      <c r="B1227" s="220"/>
      <c r="C1227" s="220"/>
      <c r="E1227" s="197" t="s">
        <v>1168</v>
      </c>
      <c r="F1227" s="236">
        <v>56247.39</v>
      </c>
      <c r="G1227" s="245">
        <v>0</v>
      </c>
      <c r="H1227" s="245">
        <v>0</v>
      </c>
      <c r="I1227" s="244">
        <f>F1227+G1227-H1227</f>
        <v>56247.39</v>
      </c>
    </row>
    <row r="1228" spans="1:9" ht="64.150000000000006" hidden="1" customHeight="1" x14ac:dyDescent="1.05">
      <c r="A1228" s="222"/>
      <c r="B1228" s="220"/>
      <c r="C1228" s="220"/>
      <c r="F1228" s="247"/>
      <c r="G1228" s="248"/>
      <c r="H1228" s="248"/>
      <c r="I1228" s="247"/>
    </row>
    <row r="1229" spans="1:9" ht="64.150000000000006" hidden="1" customHeight="1" x14ac:dyDescent="1.05">
      <c r="A1229" s="222"/>
      <c r="B1229" s="246" t="s">
        <v>1320</v>
      </c>
      <c r="C1229" s="220"/>
      <c r="D1229" s="198" t="s">
        <v>1319</v>
      </c>
      <c r="E1229" s="197" t="s">
        <v>1170</v>
      </c>
      <c r="F1229" s="244">
        <v>0</v>
      </c>
      <c r="G1229" s="245">
        <v>0</v>
      </c>
      <c r="H1229" s="245">
        <v>0</v>
      </c>
      <c r="I1229" s="244">
        <v>0</v>
      </c>
    </row>
    <row r="1230" spans="1:9" ht="64.150000000000006" hidden="1" customHeight="1" x14ac:dyDescent="1.05">
      <c r="A1230" s="222"/>
      <c r="B1230" s="220"/>
      <c r="C1230" s="220"/>
      <c r="E1230" s="197" t="s">
        <v>1169</v>
      </c>
      <c r="F1230" s="236"/>
      <c r="G1230" s="237"/>
      <c r="H1230" s="237"/>
      <c r="I1230" s="236"/>
    </row>
    <row r="1231" spans="1:9" ht="64.150000000000006" hidden="1" customHeight="1" x14ac:dyDescent="1.05">
      <c r="A1231" s="222"/>
      <c r="B1231" s="220"/>
      <c r="C1231" s="220"/>
      <c r="E1231" s="197" t="s">
        <v>1168</v>
      </c>
      <c r="F1231" s="236"/>
      <c r="G1231" s="237"/>
      <c r="H1231" s="237"/>
      <c r="I1231" s="236"/>
    </row>
    <row r="1232" spans="1:9" ht="64.150000000000006" hidden="1" customHeight="1" x14ac:dyDescent="1.05">
      <c r="A1232" s="222"/>
      <c r="B1232" s="220"/>
      <c r="C1232" s="220"/>
      <c r="F1232" s="247"/>
      <c r="G1232" s="248"/>
      <c r="H1232" s="248"/>
      <c r="I1232" s="247"/>
    </row>
    <row r="1233" spans="1:9" ht="64.150000000000006" hidden="1" customHeight="1" x14ac:dyDescent="1.05">
      <c r="A1233" s="222"/>
      <c r="B1233" s="246" t="s">
        <v>1327</v>
      </c>
      <c r="C1233" s="220"/>
      <c r="D1233" s="198" t="s">
        <v>1326</v>
      </c>
      <c r="E1233" s="197" t="s">
        <v>1170</v>
      </c>
      <c r="F1233" s="244">
        <v>0</v>
      </c>
      <c r="G1233" s="245">
        <v>0</v>
      </c>
      <c r="H1233" s="245">
        <v>0</v>
      </c>
      <c r="I1233" s="244">
        <v>0</v>
      </c>
    </row>
    <row r="1234" spans="1:9" ht="63.75" hidden="1" customHeight="1" x14ac:dyDescent="1.05">
      <c r="A1234" s="222"/>
      <c r="B1234" s="246"/>
      <c r="C1234" s="220"/>
      <c r="E1234" s="197" t="s">
        <v>1169</v>
      </c>
      <c r="F1234" s="244"/>
      <c r="G1234" s="245"/>
      <c r="H1234" s="245"/>
      <c r="I1234" s="244"/>
    </row>
    <row r="1235" spans="1:9" ht="63.75" hidden="1" customHeight="1" x14ac:dyDescent="1.05">
      <c r="A1235" s="222"/>
      <c r="B1235" s="220"/>
      <c r="C1235" s="220"/>
      <c r="E1235" s="197" t="s">
        <v>1168</v>
      </c>
      <c r="F1235" s="236"/>
      <c r="G1235" s="237"/>
      <c r="H1235" s="237"/>
      <c r="I1235" s="236"/>
    </row>
    <row r="1236" spans="1:9" ht="63.75" hidden="1" customHeight="1" x14ac:dyDescent="1.05">
      <c r="A1236" s="222"/>
      <c r="B1236" s="220"/>
      <c r="C1236" s="220"/>
      <c r="F1236" s="236"/>
      <c r="G1236" s="237"/>
      <c r="H1236" s="237"/>
      <c r="I1236" s="236"/>
    </row>
    <row r="1237" spans="1:9" ht="132.75" hidden="1" customHeight="1" x14ac:dyDescent="1.05">
      <c r="A1237" s="222"/>
      <c r="B1237" s="201" t="s">
        <v>1296</v>
      </c>
      <c r="C1237" s="225" t="s">
        <v>323</v>
      </c>
      <c r="D1237" s="221" t="s">
        <v>1375</v>
      </c>
      <c r="E1237" s="197" t="s">
        <v>1170</v>
      </c>
      <c r="F1237" s="234">
        <f t="shared" ref="F1237:I1239" si="19">+F1225+F1229+F1233</f>
        <v>0</v>
      </c>
      <c r="G1237" s="235">
        <f t="shared" si="19"/>
        <v>0</v>
      </c>
      <c r="H1237" s="235">
        <f t="shared" si="19"/>
        <v>0</v>
      </c>
      <c r="I1237" s="234">
        <f t="shared" si="19"/>
        <v>0</v>
      </c>
    </row>
    <row r="1238" spans="1:9" ht="63.75" hidden="1" customHeight="1" x14ac:dyDescent="1.05">
      <c r="A1238" s="222"/>
      <c r="B1238" s="201"/>
      <c r="C1238" s="225"/>
      <c r="D1238" s="221"/>
      <c r="E1238" s="197" t="s">
        <v>1169</v>
      </c>
      <c r="F1238" s="234">
        <f t="shared" si="19"/>
        <v>56247.39</v>
      </c>
      <c r="G1238" s="235">
        <f t="shared" si="19"/>
        <v>0</v>
      </c>
      <c r="H1238" s="235">
        <f t="shared" si="19"/>
        <v>0</v>
      </c>
      <c r="I1238" s="234">
        <f t="shared" si="19"/>
        <v>56247.39</v>
      </c>
    </row>
    <row r="1239" spans="1:9" ht="63.75" hidden="1" customHeight="1" x14ac:dyDescent="1.05">
      <c r="A1239" s="222"/>
      <c r="B1239" s="220"/>
      <c r="C1239" s="220"/>
      <c r="E1239" s="197" t="s">
        <v>1168</v>
      </c>
      <c r="F1239" s="234">
        <f t="shared" si="19"/>
        <v>56247.39</v>
      </c>
      <c r="G1239" s="235">
        <f t="shared" si="19"/>
        <v>0</v>
      </c>
      <c r="H1239" s="235">
        <f t="shared" si="19"/>
        <v>0</v>
      </c>
      <c r="I1239" s="234">
        <f t="shared" si="19"/>
        <v>56247.39</v>
      </c>
    </row>
    <row r="1240" spans="1:9" ht="63.75" hidden="1" customHeight="1" x14ac:dyDescent="1.05">
      <c r="A1240" s="222"/>
      <c r="B1240" s="220"/>
      <c r="C1240" s="220"/>
      <c r="F1240" s="236"/>
      <c r="G1240" s="237"/>
      <c r="H1240" s="237"/>
      <c r="I1240" s="236"/>
    </row>
    <row r="1241" spans="1:9" ht="63.75" hidden="1" customHeight="1" x14ac:dyDescent="1.05">
      <c r="A1241" s="614"/>
      <c r="B1241" s="615"/>
      <c r="C1241" s="243"/>
      <c r="D1241" s="242"/>
      <c r="E1241" s="241"/>
      <c r="F1241" s="239"/>
      <c r="G1241" s="240"/>
      <c r="H1241" s="240"/>
      <c r="I1241" s="239"/>
    </row>
    <row r="1242" spans="1:9" ht="186.75" hidden="1" customHeight="1" x14ac:dyDescent="1.05">
      <c r="A1242" s="601" t="s">
        <v>1374</v>
      </c>
      <c r="B1242" s="602"/>
      <c r="C1242" s="602"/>
      <c r="D1242" s="227" t="s">
        <v>1373</v>
      </c>
      <c r="E1242" s="220" t="s">
        <v>1170</v>
      </c>
      <c r="F1242" s="218">
        <f t="shared" ref="F1242:I1244" si="20">+F1237+F1220+F1203+F1186+F1169+F1151+F1134+F1117+F1100+F1079</f>
        <v>0</v>
      </c>
      <c r="G1242" s="219">
        <f t="shared" si="20"/>
        <v>0</v>
      </c>
      <c r="H1242" s="219">
        <f t="shared" si="20"/>
        <v>0</v>
      </c>
      <c r="I1242" s="218">
        <f t="shared" si="20"/>
        <v>0</v>
      </c>
    </row>
    <row r="1243" spans="1:9" ht="72.75" hidden="1" customHeight="1" x14ac:dyDescent="1.05">
      <c r="A1243" s="231"/>
      <c r="B1243" s="230"/>
      <c r="C1243" s="230"/>
      <c r="D1243" s="227"/>
      <c r="E1243" s="220" t="s">
        <v>1169</v>
      </c>
      <c r="F1243" s="218">
        <f t="shared" si="20"/>
        <v>56247.39</v>
      </c>
      <c r="G1243" s="219">
        <f t="shared" si="20"/>
        <v>0</v>
      </c>
      <c r="H1243" s="219">
        <f t="shared" si="20"/>
        <v>0</v>
      </c>
      <c r="I1243" s="218">
        <f t="shared" si="20"/>
        <v>56247.39</v>
      </c>
    </row>
    <row r="1244" spans="1:9" ht="60" hidden="1" customHeight="1" x14ac:dyDescent="1.05">
      <c r="A1244" s="226"/>
      <c r="B1244" s="225"/>
      <c r="C1244" s="220"/>
      <c r="D1244" s="221"/>
      <c r="E1244" s="220" t="s">
        <v>1168</v>
      </c>
      <c r="F1244" s="218">
        <f t="shared" si="20"/>
        <v>56247.39</v>
      </c>
      <c r="G1244" s="219">
        <f t="shared" si="20"/>
        <v>0</v>
      </c>
      <c r="H1244" s="219">
        <f t="shared" si="20"/>
        <v>0</v>
      </c>
      <c r="I1244" s="218">
        <f t="shared" si="20"/>
        <v>56247.39</v>
      </c>
    </row>
    <row r="1245" spans="1:9" ht="136.15" hidden="1" customHeight="1" x14ac:dyDescent="1.05">
      <c r="A1245" s="258"/>
      <c r="B1245" s="256"/>
      <c r="C1245" s="256"/>
      <c r="D1245" s="257"/>
      <c r="E1245" s="256"/>
      <c r="F1245" s="254"/>
      <c r="G1245" s="255"/>
      <c r="H1245" s="255"/>
      <c r="I1245" s="254"/>
    </row>
    <row r="1246" spans="1:9" ht="136.15" hidden="1" customHeight="1" x14ac:dyDescent="1.05">
      <c r="A1246" s="222"/>
      <c r="B1246" s="220"/>
      <c r="C1246" s="220"/>
      <c r="F1246" s="247"/>
      <c r="G1246" s="248"/>
      <c r="H1246" s="248"/>
      <c r="I1246" s="247"/>
    </row>
    <row r="1247" spans="1:9" ht="136.15" hidden="1" customHeight="1" thickBot="1" x14ac:dyDescent="1.1000000000000001">
      <c r="A1247" s="639" t="s">
        <v>1300</v>
      </c>
      <c r="B1247" s="640"/>
      <c r="C1247" s="253" t="s">
        <v>1009</v>
      </c>
      <c r="D1247" s="216" t="s">
        <v>1361</v>
      </c>
      <c r="E1247" s="252"/>
      <c r="F1247" s="213"/>
      <c r="G1247" s="214"/>
      <c r="H1247" s="214"/>
      <c r="I1247" s="213"/>
    </row>
    <row r="1248" spans="1:9" ht="136.15" hidden="1" customHeight="1" thickTop="1" x14ac:dyDescent="1.05">
      <c r="A1248" s="222"/>
      <c r="B1248" s="220"/>
      <c r="C1248" s="220"/>
      <c r="F1248" s="247"/>
      <c r="G1248" s="248"/>
      <c r="H1248" s="248"/>
      <c r="I1248" s="247"/>
    </row>
    <row r="1249" spans="1:9" ht="136.15" hidden="1" customHeight="1" x14ac:dyDescent="1.05">
      <c r="A1249" s="250">
        <v>1301</v>
      </c>
      <c r="B1249" s="249" t="s">
        <v>693</v>
      </c>
      <c r="C1249" s="225" t="s">
        <v>665</v>
      </c>
      <c r="D1249" s="221" t="s">
        <v>1372</v>
      </c>
      <c r="E1249" s="220"/>
      <c r="F1249" s="218"/>
      <c r="G1249" s="219"/>
      <c r="H1249" s="219"/>
      <c r="I1249" s="218"/>
    </row>
    <row r="1250" spans="1:9" ht="136.15" hidden="1" customHeight="1" x14ac:dyDescent="1.05">
      <c r="A1250" s="222"/>
      <c r="B1250" s="246" t="s">
        <v>1307</v>
      </c>
      <c r="C1250" s="220"/>
      <c r="D1250" s="273" t="s">
        <v>1306</v>
      </c>
      <c r="E1250" s="272"/>
      <c r="F1250" s="244">
        <v>0</v>
      </c>
      <c r="G1250" s="245">
        <v>0</v>
      </c>
      <c r="H1250" s="245">
        <v>0</v>
      </c>
      <c r="I1250" s="244">
        <v>0</v>
      </c>
    </row>
    <row r="1251" spans="1:9" ht="136.15" hidden="1" customHeight="1" x14ac:dyDescent="1.05">
      <c r="A1251" s="222"/>
      <c r="B1251" s="246"/>
      <c r="C1251" s="220"/>
      <c r="D1251" s="273"/>
      <c r="E1251" s="272"/>
      <c r="F1251" s="244"/>
      <c r="G1251" s="245"/>
      <c r="H1251" s="245"/>
      <c r="I1251" s="244"/>
    </row>
    <row r="1252" spans="1:9" ht="136.15" hidden="1" customHeight="1" x14ac:dyDescent="1.05">
      <c r="A1252" s="222"/>
      <c r="B1252" s="246"/>
      <c r="C1252" s="220"/>
      <c r="D1252" s="273"/>
      <c r="E1252" s="272"/>
      <c r="F1252" s="244"/>
      <c r="G1252" s="245"/>
      <c r="H1252" s="245"/>
      <c r="I1252" s="244"/>
    </row>
    <row r="1253" spans="1:9" ht="136.15" hidden="1" customHeight="1" x14ac:dyDescent="1.05">
      <c r="A1253" s="222"/>
      <c r="B1253" s="220"/>
      <c r="C1253" s="220"/>
      <c r="D1253" s="273"/>
      <c r="E1253" s="272"/>
      <c r="F1253" s="236"/>
      <c r="G1253" s="237"/>
      <c r="H1253" s="237"/>
      <c r="I1253" s="236"/>
    </row>
    <row r="1254" spans="1:9" ht="136.15" hidden="1" customHeight="1" x14ac:dyDescent="1.05">
      <c r="A1254" s="222"/>
      <c r="B1254" s="220"/>
      <c r="C1254" s="220"/>
      <c r="D1254" s="273"/>
      <c r="E1254" s="272"/>
      <c r="F1254" s="247"/>
      <c r="G1254" s="248"/>
      <c r="H1254" s="248"/>
      <c r="I1254" s="247"/>
    </row>
    <row r="1255" spans="1:9" ht="136.15" hidden="1" customHeight="1" x14ac:dyDescent="1.05">
      <c r="A1255" s="222"/>
      <c r="B1255" s="201" t="s">
        <v>1296</v>
      </c>
      <c r="C1255" s="225" t="s">
        <v>665</v>
      </c>
      <c r="D1255" s="266" t="s">
        <v>1372</v>
      </c>
      <c r="E1255" s="265"/>
      <c r="F1255" s="234">
        <f>F1250</f>
        <v>0</v>
      </c>
      <c r="G1255" s="235">
        <f>G1250</f>
        <v>0</v>
      </c>
      <c r="H1255" s="235">
        <f>H1250</f>
        <v>0</v>
      </c>
      <c r="I1255" s="234">
        <f>I1250</f>
        <v>0</v>
      </c>
    </row>
    <row r="1256" spans="1:9" ht="136.15" hidden="1" customHeight="1" x14ac:dyDescent="1.05">
      <c r="A1256" s="222"/>
      <c r="B1256" s="201"/>
      <c r="C1256" s="225"/>
      <c r="D1256" s="266"/>
      <c r="E1256" s="265"/>
      <c r="F1256" s="234"/>
      <c r="G1256" s="235"/>
      <c r="H1256" s="235"/>
      <c r="I1256" s="234"/>
    </row>
    <row r="1257" spans="1:9" ht="136.15" hidden="1" customHeight="1" x14ac:dyDescent="1.05">
      <c r="A1257" s="222"/>
      <c r="B1257" s="201"/>
      <c r="C1257" s="225"/>
      <c r="D1257" s="266"/>
      <c r="E1257" s="265"/>
      <c r="F1257" s="234"/>
      <c r="G1257" s="235"/>
      <c r="H1257" s="235"/>
      <c r="I1257" s="234"/>
    </row>
    <row r="1258" spans="1:9" ht="136.15" hidden="1" customHeight="1" x14ac:dyDescent="1.05">
      <c r="A1258" s="222"/>
      <c r="B1258" s="220"/>
      <c r="C1258" s="220"/>
      <c r="D1258" s="273"/>
      <c r="E1258" s="272"/>
      <c r="F1258" s="236"/>
      <c r="G1258" s="237"/>
      <c r="H1258" s="237"/>
      <c r="I1258" s="236"/>
    </row>
    <row r="1259" spans="1:9" ht="136.15" hidden="1" customHeight="1" x14ac:dyDescent="1.05">
      <c r="A1259" s="222"/>
      <c r="B1259" s="220"/>
      <c r="C1259" s="220"/>
      <c r="D1259" s="266"/>
      <c r="E1259" s="265"/>
      <c r="F1259" s="247"/>
      <c r="G1259" s="248"/>
      <c r="H1259" s="248"/>
      <c r="I1259" s="247"/>
    </row>
    <row r="1260" spans="1:9" ht="136.15" hidden="1" customHeight="1" x14ac:dyDescent="1.05">
      <c r="A1260" s="250">
        <v>1302</v>
      </c>
      <c r="B1260" s="249" t="s">
        <v>693</v>
      </c>
      <c r="C1260" s="225" t="s">
        <v>670</v>
      </c>
      <c r="D1260" s="266" t="s">
        <v>1371</v>
      </c>
      <c r="E1260" s="265"/>
      <c r="F1260" s="218"/>
      <c r="G1260" s="219"/>
      <c r="H1260" s="219"/>
      <c r="I1260" s="218"/>
    </row>
    <row r="1261" spans="1:9" ht="136.15" hidden="1" customHeight="1" x14ac:dyDescent="1.05">
      <c r="A1261" s="222"/>
      <c r="B1261" s="246" t="s">
        <v>1307</v>
      </c>
      <c r="C1261" s="220"/>
      <c r="D1261" s="273" t="s">
        <v>1306</v>
      </c>
      <c r="E1261" s="272"/>
      <c r="F1261" s="244">
        <v>0</v>
      </c>
      <c r="G1261" s="245">
        <v>0</v>
      </c>
      <c r="H1261" s="245">
        <v>0</v>
      </c>
      <c r="I1261" s="244">
        <v>0</v>
      </c>
    </row>
    <row r="1262" spans="1:9" ht="136.15" hidden="1" customHeight="1" x14ac:dyDescent="1.05">
      <c r="A1262" s="222"/>
      <c r="B1262" s="246"/>
      <c r="C1262" s="220"/>
      <c r="D1262" s="273"/>
      <c r="E1262" s="272"/>
      <c r="F1262" s="244"/>
      <c r="G1262" s="245"/>
      <c r="H1262" s="245"/>
      <c r="I1262" s="244"/>
    </row>
    <row r="1263" spans="1:9" ht="136.15" hidden="1" customHeight="1" x14ac:dyDescent="1.05">
      <c r="A1263" s="222"/>
      <c r="B1263" s="220"/>
      <c r="C1263" s="220"/>
      <c r="D1263" s="273"/>
      <c r="E1263" s="272"/>
      <c r="F1263" s="236"/>
      <c r="G1263" s="237"/>
      <c r="H1263" s="237"/>
      <c r="I1263" s="236"/>
    </row>
    <row r="1264" spans="1:9" ht="136.15" hidden="1" customHeight="1" x14ac:dyDescent="1.05">
      <c r="A1264" s="222"/>
      <c r="B1264" s="220"/>
      <c r="C1264" s="220"/>
      <c r="D1264" s="273"/>
      <c r="E1264" s="272"/>
      <c r="F1264" s="236"/>
      <c r="G1264" s="237"/>
      <c r="H1264" s="237"/>
      <c r="I1264" s="236"/>
    </row>
    <row r="1265" spans="1:9" ht="136.15" hidden="1" customHeight="1" x14ac:dyDescent="1.05">
      <c r="A1265" s="222"/>
      <c r="B1265" s="201" t="s">
        <v>1296</v>
      </c>
      <c r="C1265" s="225" t="s">
        <v>670</v>
      </c>
      <c r="D1265" s="266" t="s">
        <v>1371</v>
      </c>
      <c r="E1265" s="265"/>
      <c r="F1265" s="234">
        <f>F1261</f>
        <v>0</v>
      </c>
      <c r="G1265" s="235">
        <f>G1261</f>
        <v>0</v>
      </c>
      <c r="H1265" s="235">
        <f>H1261</f>
        <v>0</v>
      </c>
      <c r="I1265" s="234">
        <f>I1261</f>
        <v>0</v>
      </c>
    </row>
    <row r="1266" spans="1:9" ht="136.15" hidden="1" customHeight="1" x14ac:dyDescent="1.05">
      <c r="A1266" s="222"/>
      <c r="B1266" s="220"/>
      <c r="C1266" s="220"/>
      <c r="D1266" s="273"/>
      <c r="E1266" s="272"/>
      <c r="F1266" s="236"/>
      <c r="G1266" s="237"/>
      <c r="H1266" s="237"/>
      <c r="I1266" s="236"/>
    </row>
    <row r="1267" spans="1:9" ht="136.15" hidden="1" customHeight="1" x14ac:dyDescent="1.05">
      <c r="A1267" s="222"/>
      <c r="B1267" s="220"/>
      <c r="C1267" s="220"/>
      <c r="D1267" s="273"/>
      <c r="E1267" s="272"/>
      <c r="F1267" s="236"/>
      <c r="G1267" s="237"/>
      <c r="H1267" s="237"/>
      <c r="I1267" s="236"/>
    </row>
    <row r="1268" spans="1:9" ht="136.15" hidden="1" customHeight="1" x14ac:dyDescent="1.05">
      <c r="A1268" s="222"/>
      <c r="B1268" s="220"/>
      <c r="C1268" s="220"/>
      <c r="D1268" s="266"/>
      <c r="E1268" s="265"/>
      <c r="F1268" s="247"/>
      <c r="G1268" s="248"/>
      <c r="H1268" s="248"/>
      <c r="I1268" s="247"/>
    </row>
    <row r="1269" spans="1:9" ht="136.15" hidden="1" customHeight="1" x14ac:dyDescent="1.05">
      <c r="A1269" s="250">
        <v>1303</v>
      </c>
      <c r="B1269" s="249" t="s">
        <v>693</v>
      </c>
      <c r="C1269" s="225" t="s">
        <v>671</v>
      </c>
      <c r="D1269" s="266" t="s">
        <v>1370</v>
      </c>
      <c r="E1269" s="265"/>
      <c r="F1269" s="218"/>
      <c r="G1269" s="219"/>
      <c r="H1269" s="219"/>
      <c r="I1269" s="218"/>
    </row>
    <row r="1270" spans="1:9" ht="136.15" hidden="1" customHeight="1" x14ac:dyDescent="1.05">
      <c r="A1270" s="222"/>
      <c r="B1270" s="246" t="s">
        <v>1307</v>
      </c>
      <c r="C1270" s="220"/>
      <c r="D1270" s="273" t="s">
        <v>1306</v>
      </c>
      <c r="E1270" s="272"/>
      <c r="F1270" s="244">
        <v>0</v>
      </c>
      <c r="G1270" s="245">
        <v>0</v>
      </c>
      <c r="H1270" s="245">
        <v>0</v>
      </c>
      <c r="I1270" s="244">
        <v>0</v>
      </c>
    </row>
    <row r="1271" spans="1:9" ht="136.15" hidden="1" customHeight="1" x14ac:dyDescent="1.05">
      <c r="A1271" s="222"/>
      <c r="B1271" s="220"/>
      <c r="C1271" s="220"/>
      <c r="D1271" s="273"/>
      <c r="E1271" s="272"/>
      <c r="F1271" s="236"/>
      <c r="G1271" s="237"/>
      <c r="H1271" s="237"/>
      <c r="I1271" s="236"/>
    </row>
    <row r="1272" spans="1:9" ht="136.15" hidden="1" customHeight="1" x14ac:dyDescent="1.05">
      <c r="A1272" s="222"/>
      <c r="B1272" s="220"/>
      <c r="C1272" s="220"/>
      <c r="D1272" s="273"/>
      <c r="E1272" s="272"/>
      <c r="F1272" s="236"/>
      <c r="G1272" s="237"/>
      <c r="H1272" s="237"/>
      <c r="I1272" s="236"/>
    </row>
    <row r="1273" spans="1:9" ht="136.15" hidden="1" customHeight="1" x14ac:dyDescent="1.05">
      <c r="A1273" s="258"/>
      <c r="B1273" s="256"/>
      <c r="C1273" s="256"/>
      <c r="D1273" s="275"/>
      <c r="E1273" s="274"/>
      <c r="F1273" s="261"/>
      <c r="G1273" s="262"/>
      <c r="H1273" s="262"/>
      <c r="I1273" s="261"/>
    </row>
    <row r="1274" spans="1:9" ht="136.15" hidden="1" customHeight="1" x14ac:dyDescent="1.05">
      <c r="A1274" s="222"/>
      <c r="B1274" s="201" t="s">
        <v>1296</v>
      </c>
      <c r="C1274" s="225" t="s">
        <v>671</v>
      </c>
      <c r="D1274" s="266" t="s">
        <v>1370</v>
      </c>
      <c r="E1274" s="265"/>
      <c r="F1274" s="234">
        <f>F1270</f>
        <v>0</v>
      </c>
      <c r="G1274" s="235">
        <f>G1270</f>
        <v>0</v>
      </c>
      <c r="H1274" s="235">
        <f>H1270</f>
        <v>0</v>
      </c>
      <c r="I1274" s="234">
        <f>I1270</f>
        <v>0</v>
      </c>
    </row>
    <row r="1275" spans="1:9" ht="136.15" hidden="1" customHeight="1" x14ac:dyDescent="1.05">
      <c r="A1275" s="222"/>
      <c r="B1275" s="201"/>
      <c r="C1275" s="225"/>
      <c r="D1275" s="266"/>
      <c r="E1275" s="265"/>
      <c r="F1275" s="234"/>
      <c r="G1275" s="235"/>
      <c r="H1275" s="235"/>
      <c r="I1275" s="234"/>
    </row>
    <row r="1276" spans="1:9" ht="136.15" hidden="1" customHeight="1" x14ac:dyDescent="1.05">
      <c r="A1276" s="222"/>
      <c r="B1276" s="201"/>
      <c r="C1276" s="225"/>
      <c r="D1276" s="266"/>
      <c r="E1276" s="265"/>
      <c r="F1276" s="234"/>
      <c r="G1276" s="235"/>
      <c r="H1276" s="235"/>
      <c r="I1276" s="234"/>
    </row>
    <row r="1277" spans="1:9" ht="136.15" hidden="1" customHeight="1" x14ac:dyDescent="1.05">
      <c r="A1277" s="222"/>
      <c r="B1277" s="220"/>
      <c r="C1277" s="220"/>
      <c r="D1277" s="273"/>
      <c r="E1277" s="272"/>
      <c r="F1277" s="236"/>
      <c r="G1277" s="237"/>
      <c r="H1277" s="237"/>
      <c r="I1277" s="236"/>
    </row>
    <row r="1278" spans="1:9" ht="136.15" hidden="1" customHeight="1" x14ac:dyDescent="1.05">
      <c r="A1278" s="250">
        <v>1304</v>
      </c>
      <c r="B1278" s="249" t="s">
        <v>693</v>
      </c>
      <c r="C1278" s="225" t="s">
        <v>1347</v>
      </c>
      <c r="D1278" s="266" t="s">
        <v>1369</v>
      </c>
      <c r="E1278" s="265"/>
      <c r="F1278" s="218"/>
      <c r="G1278" s="219"/>
      <c r="H1278" s="219"/>
      <c r="I1278" s="218"/>
    </row>
    <row r="1279" spans="1:9" ht="136.15" hidden="1" customHeight="1" x14ac:dyDescent="1.05">
      <c r="A1279" s="222"/>
      <c r="B1279" s="220"/>
      <c r="C1279" s="220"/>
      <c r="D1279" s="273"/>
      <c r="E1279" s="272"/>
      <c r="F1279" s="247"/>
      <c r="G1279" s="248"/>
      <c r="H1279" s="248"/>
      <c r="I1279" s="247"/>
    </row>
    <row r="1280" spans="1:9" ht="136.15" hidden="1" customHeight="1" x14ac:dyDescent="1.05">
      <c r="A1280" s="222"/>
      <c r="B1280" s="246" t="s">
        <v>1320</v>
      </c>
      <c r="C1280" s="220"/>
      <c r="D1280" s="273" t="s">
        <v>1319</v>
      </c>
      <c r="E1280" s="272"/>
      <c r="F1280" s="244">
        <v>0</v>
      </c>
      <c r="G1280" s="245">
        <v>0</v>
      </c>
      <c r="H1280" s="245">
        <v>0</v>
      </c>
      <c r="I1280" s="244">
        <v>0</v>
      </c>
    </row>
    <row r="1281" spans="1:9" ht="136.15" hidden="1" customHeight="1" x14ac:dyDescent="1.05">
      <c r="A1281" s="222"/>
      <c r="B1281" s="220"/>
      <c r="C1281" s="220"/>
      <c r="D1281" s="273"/>
      <c r="E1281" s="272"/>
      <c r="F1281" s="236"/>
      <c r="G1281" s="237"/>
      <c r="H1281" s="237"/>
      <c r="I1281" s="236"/>
    </row>
    <row r="1282" spans="1:9" ht="136.15" hidden="1" customHeight="1" x14ac:dyDescent="1.05">
      <c r="A1282" s="222"/>
      <c r="B1282" s="201" t="s">
        <v>1296</v>
      </c>
      <c r="C1282" s="225" t="s">
        <v>1347</v>
      </c>
      <c r="D1282" s="266" t="s">
        <v>1369</v>
      </c>
      <c r="E1282" s="265"/>
      <c r="F1282" s="234">
        <f>+F1280</f>
        <v>0</v>
      </c>
      <c r="G1282" s="235">
        <f>+G1280</f>
        <v>0</v>
      </c>
      <c r="H1282" s="235">
        <f>+H1280</f>
        <v>0</v>
      </c>
      <c r="I1282" s="234">
        <f>+I1280</f>
        <v>0</v>
      </c>
    </row>
    <row r="1283" spans="1:9" ht="136.15" hidden="1" customHeight="1" x14ac:dyDescent="1.05">
      <c r="A1283" s="222"/>
      <c r="B1283" s="201"/>
      <c r="C1283" s="225"/>
      <c r="D1283" s="266"/>
      <c r="E1283" s="265"/>
      <c r="F1283" s="236"/>
      <c r="G1283" s="237"/>
      <c r="H1283" s="237"/>
      <c r="I1283" s="236"/>
    </row>
    <row r="1284" spans="1:9" ht="136.15" hidden="1" customHeight="1" x14ac:dyDescent="1.05">
      <c r="A1284" s="222"/>
      <c r="B1284" s="220"/>
      <c r="C1284" s="220"/>
      <c r="D1284" s="266"/>
      <c r="E1284" s="265"/>
      <c r="F1284" s="247"/>
      <c r="G1284" s="248"/>
      <c r="H1284" s="248"/>
      <c r="I1284" s="247"/>
    </row>
    <row r="1285" spans="1:9" ht="136.15" hidden="1" customHeight="1" x14ac:dyDescent="1.05">
      <c r="A1285" s="250">
        <v>1305</v>
      </c>
      <c r="B1285" s="249" t="s">
        <v>693</v>
      </c>
      <c r="C1285" s="225" t="s">
        <v>668</v>
      </c>
      <c r="D1285" s="266" t="s">
        <v>1368</v>
      </c>
      <c r="E1285" s="265"/>
      <c r="F1285" s="218"/>
      <c r="G1285" s="219"/>
      <c r="H1285" s="219"/>
      <c r="I1285" s="218"/>
    </row>
    <row r="1286" spans="1:9" ht="136.15" hidden="1" customHeight="1" x14ac:dyDescent="1.05">
      <c r="A1286" s="222"/>
      <c r="B1286" s="220"/>
      <c r="C1286" s="220"/>
      <c r="D1286" s="273"/>
      <c r="E1286" s="272"/>
      <c r="F1286" s="247"/>
      <c r="G1286" s="248"/>
      <c r="H1286" s="248"/>
      <c r="I1286" s="247"/>
    </row>
    <row r="1287" spans="1:9" ht="136.15" hidden="1" customHeight="1" x14ac:dyDescent="1.05">
      <c r="A1287" s="222"/>
      <c r="B1287" s="246" t="s">
        <v>1320</v>
      </c>
      <c r="C1287" s="220"/>
      <c r="D1287" s="273" t="s">
        <v>1319</v>
      </c>
      <c r="E1287" s="272"/>
      <c r="F1287" s="244">
        <v>0</v>
      </c>
      <c r="G1287" s="245">
        <v>0</v>
      </c>
      <c r="H1287" s="245">
        <v>0</v>
      </c>
      <c r="I1287" s="244">
        <v>0</v>
      </c>
    </row>
    <row r="1288" spans="1:9" ht="136.15" hidden="1" customHeight="1" x14ac:dyDescent="1.05">
      <c r="A1288" s="222"/>
      <c r="B1288" s="246"/>
      <c r="C1288" s="220"/>
      <c r="D1288" s="273"/>
      <c r="E1288" s="272"/>
      <c r="F1288" s="244"/>
      <c r="G1288" s="245"/>
      <c r="H1288" s="245"/>
      <c r="I1288" s="244"/>
    </row>
    <row r="1289" spans="1:9" ht="136.15" hidden="1" customHeight="1" x14ac:dyDescent="1.05">
      <c r="A1289" s="222"/>
      <c r="B1289" s="220"/>
      <c r="C1289" s="220"/>
      <c r="D1289" s="273"/>
      <c r="E1289" s="272"/>
      <c r="F1289" s="236"/>
      <c r="G1289" s="237"/>
      <c r="H1289" s="237"/>
      <c r="I1289" s="236"/>
    </row>
    <row r="1290" spans="1:9" ht="136.15" hidden="1" customHeight="1" x14ac:dyDescent="1.05">
      <c r="A1290" s="222"/>
      <c r="B1290" s="220"/>
      <c r="C1290" s="220"/>
      <c r="D1290" s="273"/>
      <c r="E1290" s="272"/>
      <c r="F1290" s="247"/>
      <c r="G1290" s="248"/>
      <c r="H1290" s="248"/>
      <c r="I1290" s="247"/>
    </row>
    <row r="1291" spans="1:9" ht="136.15" hidden="1" customHeight="1" x14ac:dyDescent="1.05">
      <c r="A1291" s="222"/>
      <c r="B1291" s="246" t="s">
        <v>1327</v>
      </c>
      <c r="C1291" s="220"/>
      <c r="D1291" s="273" t="s">
        <v>1326</v>
      </c>
      <c r="E1291" s="272"/>
      <c r="F1291" s="244">
        <v>0</v>
      </c>
      <c r="G1291" s="245">
        <v>0</v>
      </c>
      <c r="H1291" s="245">
        <v>0</v>
      </c>
      <c r="I1291" s="244">
        <v>0</v>
      </c>
    </row>
    <row r="1292" spans="1:9" ht="136.15" hidden="1" customHeight="1" x14ac:dyDescent="1.05">
      <c r="A1292" s="222"/>
      <c r="B1292" s="246"/>
      <c r="C1292" s="220"/>
      <c r="D1292" s="273"/>
      <c r="E1292" s="272"/>
      <c r="F1292" s="244"/>
      <c r="G1292" s="245"/>
      <c r="H1292" s="245"/>
      <c r="I1292" s="244"/>
    </row>
    <row r="1293" spans="1:9" ht="136.15" hidden="1" customHeight="1" x14ac:dyDescent="1.05">
      <c r="A1293" s="222"/>
      <c r="B1293" s="220"/>
      <c r="C1293" s="220"/>
      <c r="D1293" s="273"/>
      <c r="E1293" s="272"/>
      <c r="F1293" s="236"/>
      <c r="G1293" s="237"/>
      <c r="H1293" s="237"/>
      <c r="I1293" s="236"/>
    </row>
    <row r="1294" spans="1:9" ht="136.15" hidden="1" customHeight="1" x14ac:dyDescent="1.05">
      <c r="A1294" s="222"/>
      <c r="B1294" s="220"/>
      <c r="C1294" s="220"/>
      <c r="D1294" s="273"/>
      <c r="E1294" s="272"/>
      <c r="F1294" s="236"/>
      <c r="G1294" s="237"/>
      <c r="H1294" s="237"/>
      <c r="I1294" s="236"/>
    </row>
    <row r="1295" spans="1:9" ht="136.15" hidden="1" customHeight="1" x14ac:dyDescent="1.05">
      <c r="A1295" s="222"/>
      <c r="B1295" s="201" t="s">
        <v>1296</v>
      </c>
      <c r="C1295" s="225" t="s">
        <v>668</v>
      </c>
      <c r="D1295" s="266" t="s">
        <v>1368</v>
      </c>
      <c r="E1295" s="265"/>
      <c r="F1295" s="234">
        <f>+F1287+F1291</f>
        <v>0</v>
      </c>
      <c r="G1295" s="235">
        <f>+G1287+G1291</f>
        <v>0</v>
      </c>
      <c r="H1295" s="235">
        <f>+H1287+H1291</f>
        <v>0</v>
      </c>
      <c r="I1295" s="234">
        <f>+I1287+I1291</f>
        <v>0</v>
      </c>
    </row>
    <row r="1296" spans="1:9" ht="136.15" hidden="1" customHeight="1" x14ac:dyDescent="1.05">
      <c r="A1296" s="222"/>
      <c r="B1296" s="201"/>
      <c r="C1296" s="225"/>
      <c r="D1296" s="266"/>
      <c r="E1296" s="265"/>
      <c r="F1296" s="234"/>
      <c r="G1296" s="235"/>
      <c r="H1296" s="235"/>
      <c r="I1296" s="234"/>
    </row>
    <row r="1297" spans="1:9" ht="136.15" hidden="1" customHeight="1" x14ac:dyDescent="1.05">
      <c r="A1297" s="222"/>
      <c r="B1297" s="201"/>
      <c r="C1297" s="225"/>
      <c r="D1297" s="266"/>
      <c r="E1297" s="265"/>
      <c r="F1297" s="234"/>
      <c r="G1297" s="235"/>
      <c r="H1297" s="235"/>
      <c r="I1297" s="234"/>
    </row>
    <row r="1298" spans="1:9" ht="136.15" hidden="1" customHeight="1" x14ac:dyDescent="1.05">
      <c r="A1298" s="222"/>
      <c r="B1298" s="201"/>
      <c r="C1298" s="225"/>
      <c r="D1298" s="266"/>
      <c r="E1298" s="265"/>
      <c r="F1298" s="236"/>
      <c r="G1298" s="237"/>
      <c r="H1298" s="237"/>
      <c r="I1298" s="236"/>
    </row>
    <row r="1299" spans="1:9" ht="136.15" hidden="1" customHeight="1" x14ac:dyDescent="1.05">
      <c r="A1299" s="222"/>
      <c r="B1299" s="220"/>
      <c r="C1299" s="220"/>
      <c r="D1299" s="266"/>
      <c r="E1299" s="265"/>
      <c r="F1299" s="247"/>
      <c r="G1299" s="248"/>
      <c r="H1299" s="248"/>
      <c r="I1299" s="247"/>
    </row>
    <row r="1300" spans="1:9" ht="136.15" hidden="1" customHeight="1" x14ac:dyDescent="1.05">
      <c r="A1300" s="250">
        <v>1306</v>
      </c>
      <c r="B1300" s="249" t="s">
        <v>693</v>
      </c>
      <c r="C1300" s="225" t="s">
        <v>672</v>
      </c>
      <c r="D1300" s="266" t="s">
        <v>1367</v>
      </c>
      <c r="E1300" s="265"/>
      <c r="F1300" s="218"/>
      <c r="G1300" s="219"/>
      <c r="H1300" s="219"/>
      <c r="I1300" s="218"/>
    </row>
    <row r="1301" spans="1:9" ht="136.15" hidden="1" customHeight="1" x14ac:dyDescent="1.05">
      <c r="A1301" s="222"/>
      <c r="B1301" s="246" t="s">
        <v>1307</v>
      </c>
      <c r="C1301" s="220"/>
      <c r="D1301" s="273" t="s">
        <v>1306</v>
      </c>
      <c r="E1301" s="272"/>
      <c r="F1301" s="244">
        <v>0</v>
      </c>
      <c r="G1301" s="245">
        <v>0</v>
      </c>
      <c r="H1301" s="245">
        <v>0</v>
      </c>
      <c r="I1301" s="244">
        <v>0</v>
      </c>
    </row>
    <row r="1302" spans="1:9" ht="136.15" hidden="1" customHeight="1" x14ac:dyDescent="1.05">
      <c r="A1302" s="222"/>
      <c r="B1302" s="220"/>
      <c r="C1302" s="220"/>
      <c r="D1302" s="273"/>
      <c r="E1302" s="272"/>
      <c r="F1302" s="236"/>
      <c r="G1302" s="237"/>
      <c r="H1302" s="237"/>
      <c r="I1302" s="236"/>
    </row>
    <row r="1303" spans="1:9" ht="136.15" hidden="1" customHeight="1" x14ac:dyDescent="1.05">
      <c r="A1303" s="222"/>
      <c r="B1303" s="220"/>
      <c r="C1303" s="220"/>
      <c r="D1303" s="273"/>
      <c r="E1303" s="272"/>
      <c r="F1303" s="247"/>
      <c r="G1303" s="248"/>
      <c r="H1303" s="248"/>
      <c r="I1303" s="247"/>
    </row>
    <row r="1304" spans="1:9" ht="136.15" hidden="1" customHeight="1" x14ac:dyDescent="1.05">
      <c r="A1304" s="222"/>
      <c r="B1304" s="201" t="s">
        <v>1296</v>
      </c>
      <c r="C1304" s="225" t="s">
        <v>672</v>
      </c>
      <c r="D1304" s="266" t="s">
        <v>1367</v>
      </c>
      <c r="E1304" s="265"/>
      <c r="F1304" s="234">
        <f>F1301</f>
        <v>0</v>
      </c>
      <c r="G1304" s="235">
        <f>G1301</f>
        <v>0</v>
      </c>
      <c r="H1304" s="235">
        <f>H1301</f>
        <v>0</v>
      </c>
      <c r="I1304" s="234">
        <f>I1301</f>
        <v>0</v>
      </c>
    </row>
    <row r="1305" spans="1:9" ht="136.15" hidden="1" customHeight="1" x14ac:dyDescent="1.05">
      <c r="A1305" s="222"/>
      <c r="B1305" s="201"/>
      <c r="C1305" s="225"/>
      <c r="D1305" s="266"/>
      <c r="E1305" s="265"/>
      <c r="F1305" s="236"/>
      <c r="G1305" s="237"/>
      <c r="H1305" s="237"/>
      <c r="I1305" s="236"/>
    </row>
    <row r="1306" spans="1:9" ht="136.15" hidden="1" customHeight="1" x14ac:dyDescent="1.05">
      <c r="A1306" s="222"/>
      <c r="B1306" s="220"/>
      <c r="C1306" s="220"/>
      <c r="D1306" s="266"/>
      <c r="E1306" s="265"/>
      <c r="F1306" s="247"/>
      <c r="G1306" s="248"/>
      <c r="H1306" s="248"/>
      <c r="I1306" s="247"/>
    </row>
    <row r="1307" spans="1:9" ht="136.15" hidden="1" customHeight="1" x14ac:dyDescent="1.05">
      <c r="A1307" s="250">
        <v>1307</v>
      </c>
      <c r="B1307" s="249" t="s">
        <v>693</v>
      </c>
      <c r="C1307" s="225" t="s">
        <v>1366</v>
      </c>
      <c r="D1307" s="266" t="s">
        <v>1365</v>
      </c>
      <c r="E1307" s="265"/>
      <c r="F1307" s="218"/>
      <c r="G1307" s="219"/>
      <c r="H1307" s="219"/>
      <c r="I1307" s="218"/>
    </row>
    <row r="1308" spans="1:9" ht="136.15" hidden="1" customHeight="1" x14ac:dyDescent="1.05">
      <c r="A1308" s="222"/>
      <c r="B1308" s="246" t="s">
        <v>1307</v>
      </c>
      <c r="C1308" s="220"/>
      <c r="D1308" s="273" t="s">
        <v>1306</v>
      </c>
      <c r="E1308" s="272" t="s">
        <v>1170</v>
      </c>
      <c r="F1308" s="244">
        <v>0</v>
      </c>
      <c r="G1308" s="245">
        <v>0</v>
      </c>
      <c r="H1308" s="245">
        <v>0</v>
      </c>
      <c r="I1308" s="244">
        <v>0</v>
      </c>
    </row>
    <row r="1309" spans="1:9" ht="136.15" hidden="1" customHeight="1" x14ac:dyDescent="1.05">
      <c r="A1309" s="222"/>
      <c r="B1309" s="246"/>
      <c r="C1309" s="220"/>
      <c r="D1309" s="273"/>
      <c r="E1309" s="272" t="s">
        <v>1169</v>
      </c>
      <c r="F1309" s="244"/>
      <c r="G1309" s="245"/>
      <c r="H1309" s="245"/>
      <c r="I1309" s="244"/>
    </row>
    <row r="1310" spans="1:9" ht="136.15" hidden="1" customHeight="1" x14ac:dyDescent="1.05">
      <c r="A1310" s="222"/>
      <c r="B1310" s="220"/>
      <c r="C1310" s="220"/>
      <c r="D1310" s="273"/>
      <c r="E1310" s="272" t="s">
        <v>1168</v>
      </c>
      <c r="F1310" s="236"/>
      <c r="G1310" s="237"/>
      <c r="H1310" s="237"/>
      <c r="I1310" s="236"/>
    </row>
    <row r="1311" spans="1:9" ht="136.15" hidden="1" customHeight="1" x14ac:dyDescent="1.05">
      <c r="A1311" s="222"/>
      <c r="B1311" s="220"/>
      <c r="C1311" s="220"/>
      <c r="D1311" s="273"/>
      <c r="E1311" s="272"/>
      <c r="F1311" s="247"/>
      <c r="G1311" s="248"/>
      <c r="H1311" s="248"/>
      <c r="I1311" s="247"/>
    </row>
    <row r="1312" spans="1:9" ht="136.15" hidden="1" customHeight="1" x14ac:dyDescent="1.05">
      <c r="A1312" s="222"/>
      <c r="B1312" s="246" t="s">
        <v>1320</v>
      </c>
      <c r="C1312" s="220"/>
      <c r="D1312" s="273" t="s">
        <v>1319</v>
      </c>
      <c r="E1312" s="272" t="s">
        <v>1170</v>
      </c>
      <c r="F1312" s="244">
        <v>0</v>
      </c>
      <c r="G1312" s="245">
        <v>0</v>
      </c>
      <c r="H1312" s="245">
        <v>0</v>
      </c>
      <c r="I1312" s="244">
        <v>0</v>
      </c>
    </row>
    <row r="1313" spans="1:9" ht="136.15" hidden="1" customHeight="1" x14ac:dyDescent="1.05">
      <c r="A1313" s="222"/>
      <c r="B1313" s="220"/>
      <c r="C1313" s="220"/>
      <c r="D1313" s="273"/>
      <c r="E1313" s="272" t="s">
        <v>1169</v>
      </c>
      <c r="F1313" s="236"/>
      <c r="G1313" s="237"/>
      <c r="H1313" s="237"/>
      <c r="I1313" s="236"/>
    </row>
    <row r="1314" spans="1:9" ht="136.15" hidden="1" customHeight="1" x14ac:dyDescent="1.05">
      <c r="A1314" s="222"/>
      <c r="B1314" s="220"/>
      <c r="C1314" s="220"/>
      <c r="D1314" s="273"/>
      <c r="E1314" s="272" t="s">
        <v>1168</v>
      </c>
      <c r="F1314" s="236"/>
      <c r="G1314" s="237"/>
      <c r="H1314" s="237"/>
      <c r="I1314" s="236"/>
    </row>
    <row r="1315" spans="1:9" ht="136.15" hidden="1" customHeight="1" x14ac:dyDescent="1.05">
      <c r="A1315" s="222"/>
      <c r="B1315" s="220"/>
      <c r="C1315" s="220"/>
      <c r="D1315" s="273"/>
      <c r="E1315" s="272"/>
      <c r="F1315" s="247"/>
      <c r="G1315" s="248"/>
      <c r="H1315" s="248"/>
      <c r="I1315" s="247"/>
    </row>
    <row r="1316" spans="1:9" ht="136.15" hidden="1" customHeight="1" x14ac:dyDescent="1.05">
      <c r="A1316" s="222"/>
      <c r="B1316" s="246" t="s">
        <v>1327</v>
      </c>
      <c r="C1316" s="220"/>
      <c r="D1316" s="273" t="s">
        <v>1326</v>
      </c>
      <c r="E1316" s="272" t="s">
        <v>1170</v>
      </c>
      <c r="F1316" s="244">
        <v>0</v>
      </c>
      <c r="G1316" s="245">
        <v>0</v>
      </c>
      <c r="H1316" s="245">
        <v>0</v>
      </c>
      <c r="I1316" s="244">
        <v>0</v>
      </c>
    </row>
    <row r="1317" spans="1:9" ht="136.15" hidden="1" customHeight="1" x14ac:dyDescent="1.05">
      <c r="A1317" s="222"/>
      <c r="B1317" s="246"/>
      <c r="C1317" s="220"/>
      <c r="D1317" s="273"/>
      <c r="E1317" s="272" t="s">
        <v>1169</v>
      </c>
      <c r="F1317" s="244"/>
      <c r="G1317" s="245"/>
      <c r="H1317" s="245"/>
      <c r="I1317" s="244"/>
    </row>
    <row r="1318" spans="1:9" ht="136.15" hidden="1" customHeight="1" x14ac:dyDescent="1.05">
      <c r="A1318" s="222"/>
      <c r="B1318" s="220"/>
      <c r="C1318" s="220"/>
      <c r="D1318" s="273"/>
      <c r="E1318" s="272" t="s">
        <v>1168</v>
      </c>
      <c r="F1318" s="236"/>
      <c r="G1318" s="237"/>
      <c r="H1318" s="237"/>
      <c r="I1318" s="236"/>
    </row>
    <row r="1319" spans="1:9" ht="136.15" hidden="1" customHeight="1" x14ac:dyDescent="1.05">
      <c r="A1319" s="222"/>
      <c r="B1319" s="220"/>
      <c r="C1319" s="220"/>
      <c r="D1319" s="273"/>
      <c r="E1319" s="272"/>
      <c r="F1319" s="236"/>
      <c r="G1319" s="237"/>
      <c r="H1319" s="237"/>
      <c r="I1319" s="236"/>
    </row>
    <row r="1320" spans="1:9" ht="136.15" hidden="1" customHeight="1" x14ac:dyDescent="1.05">
      <c r="A1320" s="222"/>
      <c r="B1320" s="201" t="s">
        <v>1296</v>
      </c>
      <c r="C1320" s="225" t="s">
        <v>1366</v>
      </c>
      <c r="D1320" s="266" t="s">
        <v>1365</v>
      </c>
      <c r="E1320" s="265" t="s">
        <v>1170</v>
      </c>
      <c r="F1320" s="234">
        <f>F1308+F1312+F1316</f>
        <v>0</v>
      </c>
      <c r="G1320" s="235">
        <f>G1308+G1312+G1316</f>
        <v>0</v>
      </c>
      <c r="H1320" s="235">
        <f>H1308+H1312+H1316</f>
        <v>0</v>
      </c>
      <c r="I1320" s="234">
        <f>I1308+I1312+I1316</f>
        <v>0</v>
      </c>
    </row>
    <row r="1321" spans="1:9" ht="136.15" hidden="1" customHeight="1" x14ac:dyDescent="1.05">
      <c r="A1321" s="222"/>
      <c r="B1321" s="201"/>
      <c r="C1321" s="225"/>
      <c r="D1321" s="266"/>
      <c r="E1321" s="265" t="s">
        <v>1169</v>
      </c>
      <c r="F1321" s="234"/>
      <c r="G1321" s="235"/>
      <c r="H1321" s="235"/>
      <c r="I1321" s="234"/>
    </row>
    <row r="1322" spans="1:9" ht="136.15" hidden="1" customHeight="1" x14ac:dyDescent="1.05">
      <c r="A1322" s="222"/>
      <c r="B1322" s="201"/>
      <c r="C1322" s="225"/>
      <c r="D1322" s="266"/>
      <c r="E1322" s="265" t="s">
        <v>1168</v>
      </c>
      <c r="F1322" s="236"/>
      <c r="G1322" s="237"/>
      <c r="H1322" s="237"/>
      <c r="I1322" s="236"/>
    </row>
    <row r="1323" spans="1:9" ht="136.15" hidden="1" customHeight="1" x14ac:dyDescent="1.05">
      <c r="A1323" s="222"/>
      <c r="B1323" s="220"/>
      <c r="C1323" s="220"/>
      <c r="D1323" s="266"/>
      <c r="E1323" s="265"/>
      <c r="F1323" s="247"/>
      <c r="G1323" s="248"/>
      <c r="H1323" s="248"/>
      <c r="I1323" s="247"/>
    </row>
    <row r="1324" spans="1:9" ht="136.15" hidden="1" customHeight="1" x14ac:dyDescent="1.05">
      <c r="A1324" s="250">
        <v>1308</v>
      </c>
      <c r="B1324" s="249" t="s">
        <v>693</v>
      </c>
      <c r="C1324" s="225" t="s">
        <v>673</v>
      </c>
      <c r="D1324" s="638" t="s">
        <v>1364</v>
      </c>
      <c r="E1324" s="638"/>
      <c r="F1324" s="236"/>
      <c r="G1324" s="237"/>
      <c r="H1324" s="237"/>
      <c r="I1324" s="236"/>
    </row>
    <row r="1325" spans="1:9" ht="136.15" hidden="1" customHeight="1" x14ac:dyDescent="1.05">
      <c r="A1325" s="222"/>
      <c r="B1325" s="246" t="s">
        <v>1307</v>
      </c>
      <c r="C1325" s="220"/>
      <c r="D1325" s="273" t="s">
        <v>1306</v>
      </c>
      <c r="E1325" s="272" t="s">
        <v>1170</v>
      </c>
      <c r="F1325" s="244">
        <v>0</v>
      </c>
      <c r="G1325" s="245">
        <v>0</v>
      </c>
      <c r="H1325" s="245">
        <v>0</v>
      </c>
      <c r="I1325" s="244">
        <v>0</v>
      </c>
    </row>
    <row r="1326" spans="1:9" ht="136.15" hidden="1" customHeight="1" x14ac:dyDescent="1.05">
      <c r="A1326" s="222"/>
      <c r="B1326" s="220"/>
      <c r="C1326" s="220"/>
      <c r="D1326" s="273"/>
      <c r="E1326" s="272" t="s">
        <v>1169</v>
      </c>
      <c r="F1326" s="236"/>
      <c r="G1326" s="237"/>
      <c r="H1326" s="237"/>
      <c r="I1326" s="236"/>
    </row>
    <row r="1327" spans="1:9" ht="136.15" hidden="1" customHeight="1" x14ac:dyDescent="1.05">
      <c r="A1327" s="222"/>
      <c r="B1327" s="220"/>
      <c r="C1327" s="220"/>
      <c r="D1327" s="273"/>
      <c r="E1327" s="272" t="s">
        <v>1168</v>
      </c>
      <c r="F1327" s="236"/>
      <c r="G1327" s="237"/>
      <c r="H1327" s="237"/>
      <c r="I1327" s="236"/>
    </row>
    <row r="1328" spans="1:9" ht="136.15" hidden="1" customHeight="1" x14ac:dyDescent="1.05">
      <c r="A1328" s="222"/>
      <c r="B1328" s="220"/>
      <c r="C1328" s="220"/>
      <c r="D1328" s="273"/>
      <c r="E1328" s="272"/>
      <c r="F1328" s="247"/>
      <c r="G1328" s="248"/>
      <c r="H1328" s="248"/>
      <c r="I1328" s="247"/>
    </row>
    <row r="1329" spans="1:9" ht="136.15" hidden="1" customHeight="1" x14ac:dyDescent="1.05">
      <c r="A1329" s="222"/>
      <c r="B1329" s="246" t="s">
        <v>1320</v>
      </c>
      <c r="C1329" s="220"/>
      <c r="D1329" s="273" t="s">
        <v>1319</v>
      </c>
      <c r="E1329" s="272" t="s">
        <v>1170</v>
      </c>
      <c r="F1329" s="244">
        <v>0</v>
      </c>
      <c r="G1329" s="245">
        <v>0</v>
      </c>
      <c r="H1329" s="245">
        <v>0</v>
      </c>
      <c r="I1329" s="244">
        <v>0</v>
      </c>
    </row>
    <row r="1330" spans="1:9" ht="136.15" hidden="1" customHeight="1" x14ac:dyDescent="1.05">
      <c r="A1330" s="222"/>
      <c r="B1330" s="246"/>
      <c r="C1330" s="220"/>
      <c r="D1330" s="273"/>
      <c r="E1330" s="272" t="s">
        <v>1169</v>
      </c>
      <c r="F1330" s="244"/>
      <c r="G1330" s="245"/>
      <c r="H1330" s="245"/>
      <c r="I1330" s="244"/>
    </row>
    <row r="1331" spans="1:9" ht="136.15" hidden="1" customHeight="1" x14ac:dyDescent="1.05">
      <c r="A1331" s="222"/>
      <c r="B1331" s="220"/>
      <c r="C1331" s="220"/>
      <c r="D1331" s="273"/>
      <c r="E1331" s="272" t="s">
        <v>1168</v>
      </c>
      <c r="F1331" s="236"/>
      <c r="G1331" s="237"/>
      <c r="H1331" s="237"/>
      <c r="I1331" s="236"/>
    </row>
    <row r="1332" spans="1:9" ht="136.15" hidden="1" customHeight="1" x14ac:dyDescent="1.05">
      <c r="A1332" s="222"/>
      <c r="B1332" s="220"/>
      <c r="C1332" s="220"/>
      <c r="D1332" s="273"/>
      <c r="E1332" s="272"/>
      <c r="F1332" s="247"/>
      <c r="G1332" s="248"/>
      <c r="H1332" s="248"/>
      <c r="I1332" s="247"/>
    </row>
    <row r="1333" spans="1:9" ht="136.15" hidden="1" customHeight="1" x14ac:dyDescent="1.05">
      <c r="A1333" s="222"/>
      <c r="B1333" s="246" t="s">
        <v>1327</v>
      </c>
      <c r="C1333" s="220"/>
      <c r="D1333" s="273" t="s">
        <v>1326</v>
      </c>
      <c r="E1333" s="272" t="s">
        <v>1170</v>
      </c>
      <c r="F1333" s="244">
        <v>0</v>
      </c>
      <c r="G1333" s="245">
        <v>0</v>
      </c>
      <c r="H1333" s="245">
        <v>0</v>
      </c>
      <c r="I1333" s="244">
        <v>0</v>
      </c>
    </row>
    <row r="1334" spans="1:9" ht="136.15" hidden="1" customHeight="1" x14ac:dyDescent="1.05">
      <c r="A1334" s="222"/>
      <c r="B1334" s="220"/>
      <c r="C1334" s="220"/>
      <c r="D1334" s="273"/>
      <c r="E1334" s="272" t="s">
        <v>1169</v>
      </c>
      <c r="F1334" s="236"/>
      <c r="G1334" s="237"/>
      <c r="H1334" s="237"/>
      <c r="I1334" s="236"/>
    </row>
    <row r="1335" spans="1:9" ht="136.15" hidden="1" customHeight="1" x14ac:dyDescent="1.05">
      <c r="A1335" s="222"/>
      <c r="B1335" s="220"/>
      <c r="C1335" s="220"/>
      <c r="D1335" s="273"/>
      <c r="E1335" s="272" t="s">
        <v>1168</v>
      </c>
      <c r="F1335" s="236"/>
      <c r="G1335" s="237"/>
      <c r="H1335" s="237"/>
      <c r="I1335" s="236"/>
    </row>
    <row r="1336" spans="1:9" ht="136.15" hidden="1" customHeight="1" x14ac:dyDescent="1.05">
      <c r="A1336" s="222"/>
      <c r="B1336" s="220"/>
      <c r="C1336" s="220"/>
      <c r="D1336" s="273"/>
      <c r="E1336" s="272"/>
      <c r="F1336" s="236"/>
      <c r="G1336" s="237"/>
      <c r="H1336" s="237"/>
      <c r="I1336" s="236"/>
    </row>
    <row r="1337" spans="1:9" ht="136.15" hidden="1" customHeight="1" x14ac:dyDescent="1.05">
      <c r="A1337" s="222"/>
      <c r="B1337" s="201" t="s">
        <v>1296</v>
      </c>
      <c r="C1337" s="225" t="s">
        <v>673</v>
      </c>
      <c r="D1337" s="266" t="s">
        <v>1363</v>
      </c>
      <c r="E1337" s="272" t="s">
        <v>1170</v>
      </c>
      <c r="F1337" s="234">
        <f>F1325+F1329+F1333</f>
        <v>0</v>
      </c>
      <c r="G1337" s="235">
        <f>G1325+G1329+G1333</f>
        <v>0</v>
      </c>
      <c r="H1337" s="235">
        <f>H1325+H1329+H1333</f>
        <v>0</v>
      </c>
      <c r="I1337" s="234">
        <f>I1325+I1329+I1333</f>
        <v>0</v>
      </c>
    </row>
    <row r="1338" spans="1:9" ht="136.15" hidden="1" customHeight="1" x14ac:dyDescent="1.05">
      <c r="A1338" s="222"/>
      <c r="B1338" s="201"/>
      <c r="C1338" s="225"/>
      <c r="D1338" s="266"/>
      <c r="E1338" s="272" t="s">
        <v>1169</v>
      </c>
      <c r="F1338" s="236"/>
      <c r="G1338" s="237"/>
      <c r="H1338" s="237"/>
      <c r="I1338" s="236"/>
    </row>
    <row r="1339" spans="1:9" ht="136.15" hidden="1" customHeight="1" x14ac:dyDescent="1.05">
      <c r="A1339" s="222"/>
      <c r="B1339" s="201"/>
      <c r="C1339" s="225"/>
      <c r="D1339" s="266"/>
      <c r="E1339" s="272" t="s">
        <v>1168</v>
      </c>
      <c r="F1339" s="236"/>
      <c r="G1339" s="237"/>
      <c r="H1339" s="237"/>
      <c r="I1339" s="236"/>
    </row>
    <row r="1340" spans="1:9" ht="136.15" hidden="1" customHeight="1" x14ac:dyDescent="1.05">
      <c r="A1340" s="222"/>
      <c r="B1340" s="220"/>
      <c r="C1340" s="220"/>
      <c r="D1340" s="266"/>
      <c r="E1340" s="265"/>
      <c r="F1340" s="247"/>
      <c r="G1340" s="248"/>
      <c r="H1340" s="248"/>
      <c r="I1340" s="247"/>
    </row>
    <row r="1341" spans="1:9" ht="136.15" hidden="1" customHeight="1" x14ac:dyDescent="1.05">
      <c r="A1341" s="614"/>
      <c r="B1341" s="615"/>
      <c r="C1341" s="243"/>
      <c r="D1341" s="271"/>
      <c r="E1341" s="270"/>
      <c r="F1341" s="239"/>
      <c r="G1341" s="240"/>
      <c r="H1341" s="240"/>
      <c r="I1341" s="239"/>
    </row>
    <row r="1342" spans="1:9" ht="136.15" hidden="1" customHeight="1" x14ac:dyDescent="1.05">
      <c r="A1342" s="601" t="s">
        <v>1362</v>
      </c>
      <c r="B1342" s="602"/>
      <c r="C1342" s="602"/>
      <c r="D1342" s="269" t="s">
        <v>1361</v>
      </c>
      <c r="E1342" s="265" t="s">
        <v>1170</v>
      </c>
      <c r="F1342" s="218">
        <f>+F1255+F1265+F1274+F1282+F1295+F1304+F1320+F1337</f>
        <v>0</v>
      </c>
      <c r="G1342" s="219">
        <f>+G1255+G1265+G1274+G1282+G1295+G1304+G1320+G1337</f>
        <v>0</v>
      </c>
      <c r="H1342" s="219">
        <f>+H1255+H1265+H1274+H1282+H1295+H1304+H1320+H1337</f>
        <v>0</v>
      </c>
      <c r="I1342" s="218">
        <f>+I1255+I1265+I1274+I1282+I1295+I1304+I1320+I1337</f>
        <v>0</v>
      </c>
    </row>
    <row r="1343" spans="1:9" ht="136.15" hidden="1" customHeight="1" x14ac:dyDescent="1.05">
      <c r="A1343" s="226"/>
      <c r="B1343" s="225"/>
      <c r="C1343" s="220"/>
      <c r="D1343" s="269"/>
      <c r="E1343" s="265" t="s">
        <v>1169</v>
      </c>
      <c r="F1343" s="223"/>
      <c r="G1343" s="224"/>
      <c r="H1343" s="224"/>
      <c r="I1343" s="223"/>
    </row>
    <row r="1344" spans="1:9" ht="136.15" hidden="1" customHeight="1" x14ac:dyDescent="1.05">
      <c r="A1344" s="258"/>
      <c r="B1344" s="256"/>
      <c r="C1344" s="256"/>
      <c r="D1344" s="268"/>
      <c r="E1344" s="267" t="s">
        <v>1168</v>
      </c>
      <c r="F1344" s="254"/>
      <c r="G1344" s="255"/>
      <c r="H1344" s="255"/>
      <c r="I1344" s="254"/>
    </row>
    <row r="1345" spans="1:9" ht="129.75" hidden="1" customHeight="1" x14ac:dyDescent="1.05">
      <c r="A1345" s="222"/>
      <c r="B1345" s="220"/>
      <c r="C1345" s="220"/>
      <c r="D1345" s="266"/>
      <c r="E1345" s="265"/>
      <c r="F1345" s="218"/>
      <c r="G1345" s="219"/>
      <c r="H1345" s="219"/>
      <c r="I1345" s="218"/>
    </row>
    <row r="1346" spans="1:9" ht="230.25" hidden="1" customHeight="1" thickBot="1" x14ac:dyDescent="1.1000000000000001">
      <c r="A1346" s="639" t="s">
        <v>1300</v>
      </c>
      <c r="B1346" s="640"/>
      <c r="C1346" s="253" t="s">
        <v>361</v>
      </c>
      <c r="D1346" s="216" t="s">
        <v>1352</v>
      </c>
      <c r="E1346" s="252"/>
      <c r="F1346" s="213"/>
      <c r="G1346" s="214"/>
      <c r="H1346" s="214"/>
      <c r="I1346" s="213"/>
    </row>
    <row r="1347" spans="1:9" hidden="1" x14ac:dyDescent="1.05">
      <c r="A1347" s="222"/>
      <c r="B1347" s="220"/>
      <c r="C1347" s="220"/>
      <c r="D1347" s="221"/>
      <c r="E1347" s="220"/>
      <c r="F1347" s="218"/>
      <c r="G1347" s="219"/>
      <c r="H1347" s="219"/>
      <c r="I1347" s="218"/>
    </row>
    <row r="1348" spans="1:9" hidden="1" x14ac:dyDescent="1.05">
      <c r="A1348" s="250">
        <v>1401</v>
      </c>
      <c r="B1348" s="249" t="s">
        <v>693</v>
      </c>
      <c r="C1348" s="225" t="s">
        <v>665</v>
      </c>
      <c r="D1348" s="221" t="s">
        <v>1360</v>
      </c>
      <c r="E1348" s="220"/>
      <c r="F1348" s="247"/>
      <c r="G1348" s="248"/>
      <c r="H1348" s="248"/>
      <c r="I1348" s="247"/>
    </row>
    <row r="1349" spans="1:9" hidden="1" x14ac:dyDescent="1.05">
      <c r="A1349" s="222"/>
      <c r="B1349" s="246" t="s">
        <v>1307</v>
      </c>
      <c r="C1349" s="220"/>
      <c r="D1349" s="198" t="s">
        <v>1306</v>
      </c>
      <c r="E1349" s="197" t="s">
        <v>1170</v>
      </c>
      <c r="F1349" s="244">
        <v>0</v>
      </c>
      <c r="G1349" s="245">
        <v>0</v>
      </c>
      <c r="H1349" s="245">
        <v>0</v>
      </c>
      <c r="I1349" s="244">
        <v>0</v>
      </c>
    </row>
    <row r="1350" spans="1:9" hidden="1" x14ac:dyDescent="1.05">
      <c r="A1350" s="222"/>
      <c r="B1350" s="246"/>
      <c r="C1350" s="220"/>
      <c r="E1350" s="197" t="s">
        <v>1169</v>
      </c>
      <c r="F1350" s="244"/>
      <c r="G1350" s="245"/>
      <c r="H1350" s="245"/>
      <c r="I1350" s="244"/>
    </row>
    <row r="1351" spans="1:9" hidden="1" x14ac:dyDescent="1.05">
      <c r="A1351" s="222"/>
      <c r="B1351" s="220"/>
      <c r="C1351" s="220"/>
      <c r="E1351" s="197" t="s">
        <v>1168</v>
      </c>
      <c r="F1351" s="236"/>
      <c r="G1351" s="237"/>
      <c r="H1351" s="237"/>
      <c r="I1351" s="236"/>
    </row>
    <row r="1352" spans="1:9" hidden="1" x14ac:dyDescent="1.05">
      <c r="A1352" s="222"/>
      <c r="B1352" s="220"/>
      <c r="C1352" s="220"/>
      <c r="F1352" s="247"/>
      <c r="G1352" s="248"/>
      <c r="H1352" s="248"/>
      <c r="I1352" s="247"/>
    </row>
    <row r="1353" spans="1:9" hidden="1" x14ac:dyDescent="1.05">
      <c r="A1353" s="222"/>
      <c r="B1353" s="246" t="s">
        <v>1320</v>
      </c>
      <c r="C1353" s="220"/>
      <c r="D1353" s="198" t="s">
        <v>1319</v>
      </c>
      <c r="E1353" s="197" t="s">
        <v>1170</v>
      </c>
      <c r="F1353" s="244">
        <v>0</v>
      </c>
      <c r="G1353" s="245">
        <v>0</v>
      </c>
      <c r="H1353" s="245">
        <v>0</v>
      </c>
      <c r="I1353" s="244">
        <v>0</v>
      </c>
    </row>
    <row r="1354" spans="1:9" hidden="1" x14ac:dyDescent="1.05">
      <c r="A1354" s="222"/>
      <c r="B1354" s="246"/>
      <c r="C1354" s="220"/>
      <c r="E1354" s="197" t="s">
        <v>1169</v>
      </c>
      <c r="F1354" s="244"/>
      <c r="G1354" s="245"/>
      <c r="H1354" s="245"/>
      <c r="I1354" s="244"/>
    </row>
    <row r="1355" spans="1:9" hidden="1" x14ac:dyDescent="1.05">
      <c r="A1355" s="222"/>
      <c r="B1355" s="220"/>
      <c r="C1355" s="220"/>
      <c r="E1355" s="197" t="s">
        <v>1168</v>
      </c>
      <c r="F1355" s="236"/>
      <c r="G1355" s="237"/>
      <c r="H1355" s="237"/>
      <c r="I1355" s="236"/>
    </row>
    <row r="1356" spans="1:9" hidden="1" x14ac:dyDescent="1.05">
      <c r="A1356" s="222"/>
      <c r="B1356" s="220"/>
      <c r="C1356" s="220"/>
      <c r="F1356" s="247"/>
      <c r="G1356" s="248"/>
      <c r="H1356" s="248"/>
      <c r="I1356" s="247"/>
    </row>
    <row r="1357" spans="1:9" ht="144" hidden="1" x14ac:dyDescent="1.05">
      <c r="A1357" s="222"/>
      <c r="B1357" s="246" t="s">
        <v>1327</v>
      </c>
      <c r="C1357" s="220"/>
      <c r="D1357" s="198" t="s">
        <v>1326</v>
      </c>
      <c r="E1357" s="197" t="s">
        <v>1170</v>
      </c>
      <c r="F1357" s="244">
        <v>0</v>
      </c>
      <c r="G1357" s="245">
        <v>0</v>
      </c>
      <c r="H1357" s="245">
        <v>0</v>
      </c>
      <c r="I1357" s="244">
        <v>0</v>
      </c>
    </row>
    <row r="1358" spans="1:9" hidden="1" x14ac:dyDescent="1.05">
      <c r="A1358" s="222"/>
      <c r="B1358" s="246"/>
      <c r="C1358" s="220"/>
      <c r="E1358" s="197" t="s">
        <v>1169</v>
      </c>
      <c r="F1358" s="244"/>
      <c r="G1358" s="245"/>
      <c r="H1358" s="245"/>
      <c r="I1358" s="244"/>
    </row>
    <row r="1359" spans="1:9" hidden="1" x14ac:dyDescent="1.05">
      <c r="A1359" s="222"/>
      <c r="B1359" s="220"/>
      <c r="C1359" s="220"/>
      <c r="E1359" s="197" t="s">
        <v>1168</v>
      </c>
      <c r="F1359" s="236"/>
      <c r="G1359" s="237"/>
      <c r="H1359" s="237"/>
      <c r="I1359" s="236"/>
    </row>
    <row r="1360" spans="1:9" hidden="1" x14ac:dyDescent="1.05">
      <c r="A1360" s="222"/>
      <c r="B1360" s="220"/>
      <c r="C1360" s="220"/>
      <c r="F1360" s="236"/>
      <c r="G1360" s="237"/>
      <c r="H1360" s="237"/>
      <c r="I1360" s="236"/>
    </row>
    <row r="1361" spans="1:11" hidden="1" x14ac:dyDescent="1.05">
      <c r="A1361" s="222"/>
      <c r="B1361" s="201" t="s">
        <v>1296</v>
      </c>
      <c r="C1361" s="225" t="s">
        <v>665</v>
      </c>
      <c r="D1361" s="221" t="s">
        <v>1360</v>
      </c>
      <c r="E1361" s="220" t="s">
        <v>1170</v>
      </c>
      <c r="F1361" s="234">
        <f>+F1349+F1353+F1357</f>
        <v>0</v>
      </c>
      <c r="G1361" s="235">
        <f>+G1349+G1353+G1357</f>
        <v>0</v>
      </c>
      <c r="H1361" s="235">
        <f>+H1349+H1353+H1357</f>
        <v>0</v>
      </c>
      <c r="I1361" s="234">
        <f>+I1349+I1353+I1357</f>
        <v>0</v>
      </c>
    </row>
    <row r="1362" spans="1:11" hidden="1" x14ac:dyDescent="1.05">
      <c r="A1362" s="222"/>
      <c r="B1362" s="201"/>
      <c r="C1362" s="225"/>
      <c r="D1362" s="221"/>
      <c r="E1362" s="220" t="s">
        <v>1169</v>
      </c>
      <c r="F1362" s="234"/>
      <c r="G1362" s="235"/>
      <c r="H1362" s="235"/>
      <c r="I1362" s="234"/>
    </row>
    <row r="1363" spans="1:11" hidden="1" x14ac:dyDescent="1.05">
      <c r="A1363" s="222"/>
      <c r="B1363" s="220"/>
      <c r="C1363" s="220"/>
      <c r="E1363" s="220" t="s">
        <v>1168</v>
      </c>
      <c r="F1363" s="236"/>
      <c r="G1363" s="237"/>
      <c r="H1363" s="237"/>
      <c r="I1363" s="236"/>
    </row>
    <row r="1364" spans="1:11" hidden="1" x14ac:dyDescent="1.05">
      <c r="A1364" s="222"/>
      <c r="B1364" s="220"/>
      <c r="C1364" s="220"/>
      <c r="F1364" s="247"/>
      <c r="G1364" s="248"/>
      <c r="H1364" s="248"/>
      <c r="I1364" s="247"/>
    </row>
    <row r="1365" spans="1:11" ht="144" hidden="1" x14ac:dyDescent="1.05">
      <c r="A1365" s="250">
        <v>1402</v>
      </c>
      <c r="B1365" s="249" t="s">
        <v>693</v>
      </c>
      <c r="C1365" s="225" t="s">
        <v>670</v>
      </c>
      <c r="D1365" s="221" t="s">
        <v>1359</v>
      </c>
      <c r="E1365" s="220"/>
      <c r="F1365" s="247"/>
      <c r="G1365" s="248"/>
      <c r="H1365" s="248"/>
      <c r="I1365" s="247"/>
    </row>
    <row r="1366" spans="1:11" hidden="1" x14ac:dyDescent="1.05">
      <c r="A1366" s="222"/>
      <c r="B1366" s="246" t="s">
        <v>1307</v>
      </c>
      <c r="C1366" s="220"/>
      <c r="D1366" s="198" t="s">
        <v>1306</v>
      </c>
      <c r="E1366" s="197" t="s">
        <v>1170</v>
      </c>
      <c r="F1366" s="244">
        <v>0</v>
      </c>
      <c r="G1366" s="245">
        <v>0</v>
      </c>
      <c r="H1366" s="245">
        <v>0</v>
      </c>
      <c r="I1366" s="244">
        <f>F1366+G1366-H1366</f>
        <v>0</v>
      </c>
    </row>
    <row r="1367" spans="1:11" hidden="1" x14ac:dyDescent="1.05">
      <c r="A1367" s="222"/>
      <c r="B1367" s="220"/>
      <c r="C1367" s="220"/>
      <c r="E1367" s="197" t="s">
        <v>1169</v>
      </c>
      <c r="F1367" s="236">
        <v>50000</v>
      </c>
      <c r="G1367" s="245">
        <v>0</v>
      </c>
      <c r="H1367" s="245">
        <v>0</v>
      </c>
      <c r="I1367" s="244">
        <f>F1367+G1367-H1367</f>
        <v>50000</v>
      </c>
    </row>
    <row r="1368" spans="1:11" hidden="1" x14ac:dyDescent="1.05">
      <c r="A1368" s="222"/>
      <c r="B1368" s="220"/>
      <c r="C1368" s="220"/>
      <c r="E1368" s="197" t="s">
        <v>1168</v>
      </c>
      <c r="F1368" s="236">
        <v>50000</v>
      </c>
      <c r="G1368" s="237">
        <v>0</v>
      </c>
      <c r="H1368" s="245">
        <v>0</v>
      </c>
      <c r="I1368" s="244">
        <f>F1368+G1368-H1368</f>
        <v>50000</v>
      </c>
    </row>
    <row r="1369" spans="1:11" hidden="1" x14ac:dyDescent="1.05">
      <c r="A1369" s="222"/>
      <c r="B1369" s="220"/>
      <c r="C1369" s="220"/>
      <c r="F1369" s="247"/>
      <c r="G1369" s="248"/>
      <c r="H1369" s="248"/>
      <c r="I1369" s="247"/>
    </row>
    <row r="1370" spans="1:11" hidden="1" x14ac:dyDescent="1.05">
      <c r="A1370" s="222"/>
      <c r="B1370" s="246" t="s">
        <v>1320</v>
      </c>
      <c r="C1370" s="220"/>
      <c r="D1370" s="198" t="s">
        <v>1319</v>
      </c>
      <c r="E1370" s="197" t="s">
        <v>1170</v>
      </c>
      <c r="F1370" s="244">
        <v>0</v>
      </c>
      <c r="G1370" s="245">
        <v>0</v>
      </c>
      <c r="H1370" s="245">
        <v>0</v>
      </c>
      <c r="I1370" s="244">
        <v>0</v>
      </c>
    </row>
    <row r="1371" spans="1:11" hidden="1" x14ac:dyDescent="1.05">
      <c r="A1371" s="222"/>
      <c r="B1371" s="220"/>
      <c r="C1371" s="220"/>
      <c r="E1371" s="197" t="s">
        <v>1169</v>
      </c>
      <c r="F1371" s="236"/>
      <c r="G1371" s="237"/>
      <c r="H1371" s="237"/>
      <c r="I1371" s="236"/>
    </row>
    <row r="1372" spans="1:11" hidden="1" x14ac:dyDescent="1.05">
      <c r="A1372" s="222"/>
      <c r="B1372" s="220"/>
      <c r="C1372" s="220"/>
      <c r="E1372" s="197" t="s">
        <v>1168</v>
      </c>
      <c r="F1372" s="236"/>
      <c r="G1372" s="237"/>
      <c r="H1372" s="237"/>
      <c r="I1372" s="236"/>
    </row>
    <row r="1373" spans="1:11" hidden="1" x14ac:dyDescent="1.05">
      <c r="A1373" s="258"/>
      <c r="B1373" s="256" t="s">
        <v>675</v>
      </c>
      <c r="C1373" s="256"/>
      <c r="D1373" s="260"/>
      <c r="E1373" s="259"/>
      <c r="F1373" s="261"/>
      <c r="G1373" s="262"/>
      <c r="H1373" s="262"/>
      <c r="I1373" s="261"/>
    </row>
    <row r="1374" spans="1:11" s="201" customFormat="1" ht="144" hidden="1" x14ac:dyDescent="1.05">
      <c r="A1374" s="222"/>
      <c r="B1374" s="246" t="s">
        <v>1327</v>
      </c>
      <c r="C1374" s="220"/>
      <c r="D1374" s="198" t="s">
        <v>1326</v>
      </c>
      <c r="E1374" s="197" t="s">
        <v>1170</v>
      </c>
      <c r="F1374" s="244">
        <v>0</v>
      </c>
      <c r="G1374" s="245">
        <v>0</v>
      </c>
      <c r="H1374" s="245">
        <v>0</v>
      </c>
      <c r="I1374" s="244">
        <v>0</v>
      </c>
      <c r="J1374" s="202"/>
      <c r="K1374" s="202"/>
    </row>
    <row r="1375" spans="1:11" s="201" customFormat="1" hidden="1" x14ac:dyDescent="1.05">
      <c r="A1375" s="222"/>
      <c r="B1375" s="220"/>
      <c r="C1375" s="220"/>
      <c r="D1375" s="198"/>
      <c r="E1375" s="197" t="s">
        <v>1169</v>
      </c>
      <c r="F1375" s="236"/>
      <c r="G1375" s="237"/>
      <c r="H1375" s="237"/>
      <c r="I1375" s="236"/>
      <c r="J1375" s="202"/>
      <c r="K1375" s="202"/>
    </row>
    <row r="1376" spans="1:11" s="201" customFormat="1" hidden="1" x14ac:dyDescent="1.05">
      <c r="A1376" s="222"/>
      <c r="B1376" s="220"/>
      <c r="C1376" s="220"/>
      <c r="D1376" s="198"/>
      <c r="E1376" s="197" t="s">
        <v>1168</v>
      </c>
      <c r="F1376" s="236"/>
      <c r="G1376" s="237"/>
      <c r="H1376" s="237"/>
      <c r="I1376" s="236"/>
      <c r="J1376" s="202"/>
      <c r="K1376" s="202"/>
    </row>
    <row r="1377" spans="1:11" s="201" customFormat="1" hidden="1" x14ac:dyDescent="1.05">
      <c r="A1377" s="222"/>
      <c r="B1377" s="220"/>
      <c r="C1377" s="220"/>
      <c r="D1377" s="198"/>
      <c r="E1377" s="197"/>
      <c r="F1377" s="236"/>
      <c r="G1377" s="237"/>
      <c r="H1377" s="237"/>
      <c r="I1377" s="236"/>
      <c r="J1377" s="202"/>
      <c r="K1377" s="202"/>
    </row>
    <row r="1378" spans="1:11" s="201" customFormat="1" ht="144" hidden="1" x14ac:dyDescent="1.05">
      <c r="A1378" s="222"/>
      <c r="B1378" s="201" t="s">
        <v>1296</v>
      </c>
      <c r="C1378" s="225" t="s">
        <v>670</v>
      </c>
      <c r="D1378" s="221" t="s">
        <v>1359</v>
      </c>
      <c r="E1378" s="220" t="s">
        <v>1170</v>
      </c>
      <c r="F1378" s="234">
        <f t="shared" ref="F1378:I1380" si="21">+F1366+F1370+F1374</f>
        <v>0</v>
      </c>
      <c r="G1378" s="235">
        <f t="shared" si="21"/>
        <v>0</v>
      </c>
      <c r="H1378" s="235">
        <f t="shared" si="21"/>
        <v>0</v>
      </c>
      <c r="I1378" s="234">
        <f t="shared" si="21"/>
        <v>0</v>
      </c>
      <c r="J1378" s="202"/>
      <c r="K1378" s="202"/>
    </row>
    <row r="1379" spans="1:11" hidden="1" x14ac:dyDescent="1.05">
      <c r="A1379" s="222"/>
      <c r="B1379" s="220"/>
      <c r="C1379" s="220"/>
      <c r="E1379" s="220" t="s">
        <v>1169</v>
      </c>
      <c r="F1379" s="234">
        <f t="shared" si="21"/>
        <v>50000</v>
      </c>
      <c r="G1379" s="235">
        <f t="shared" si="21"/>
        <v>0</v>
      </c>
      <c r="H1379" s="235">
        <f t="shared" si="21"/>
        <v>0</v>
      </c>
      <c r="I1379" s="234">
        <f t="shared" si="21"/>
        <v>50000</v>
      </c>
    </row>
    <row r="1380" spans="1:11" hidden="1" x14ac:dyDescent="1.05">
      <c r="A1380" s="222"/>
      <c r="B1380" s="220"/>
      <c r="C1380" s="220"/>
      <c r="E1380" s="220" t="s">
        <v>1168</v>
      </c>
      <c r="F1380" s="234">
        <f t="shared" si="21"/>
        <v>50000</v>
      </c>
      <c r="G1380" s="235">
        <f t="shared" si="21"/>
        <v>0</v>
      </c>
      <c r="H1380" s="235">
        <f t="shared" si="21"/>
        <v>0</v>
      </c>
      <c r="I1380" s="234">
        <f t="shared" si="21"/>
        <v>50000</v>
      </c>
    </row>
    <row r="1381" spans="1:11" hidden="1" x14ac:dyDescent="1.05">
      <c r="A1381" s="222"/>
      <c r="B1381" s="220"/>
      <c r="C1381" s="220"/>
      <c r="F1381" s="247"/>
      <c r="G1381" s="248"/>
      <c r="H1381" s="248"/>
      <c r="I1381" s="247"/>
    </row>
    <row r="1382" spans="1:11" hidden="1" x14ac:dyDescent="1.05">
      <c r="A1382" s="250">
        <v>1403</v>
      </c>
      <c r="B1382" s="249" t="s">
        <v>693</v>
      </c>
      <c r="C1382" s="225" t="s">
        <v>1358</v>
      </c>
      <c r="D1382" s="221" t="s">
        <v>1357</v>
      </c>
      <c r="E1382" s="220"/>
      <c r="F1382" s="218"/>
      <c r="G1382" s="219"/>
      <c r="H1382" s="219"/>
      <c r="I1382" s="218"/>
    </row>
    <row r="1383" spans="1:11" hidden="1" x14ac:dyDescent="1.05">
      <c r="A1383" s="222"/>
      <c r="B1383" s="246" t="s">
        <v>1307</v>
      </c>
      <c r="C1383" s="220"/>
      <c r="D1383" s="198" t="s">
        <v>1306</v>
      </c>
      <c r="E1383" s="197" t="s">
        <v>1170</v>
      </c>
      <c r="F1383" s="244">
        <v>0</v>
      </c>
      <c r="G1383" s="245">
        <v>0</v>
      </c>
      <c r="H1383" s="245">
        <v>0</v>
      </c>
      <c r="I1383" s="244">
        <f>F1383+G1383-H1383</f>
        <v>0</v>
      </c>
    </row>
    <row r="1384" spans="1:11" hidden="1" x14ac:dyDescent="1.05">
      <c r="A1384" s="222"/>
      <c r="B1384" s="246"/>
      <c r="C1384" s="220"/>
      <c r="E1384" s="197" t="s">
        <v>1169</v>
      </c>
      <c r="F1384" s="244">
        <v>100000</v>
      </c>
      <c r="G1384" s="245">
        <v>0</v>
      </c>
      <c r="H1384" s="245">
        <v>0</v>
      </c>
      <c r="I1384" s="244">
        <f>F1384+G1384-H1384</f>
        <v>100000</v>
      </c>
    </row>
    <row r="1385" spans="1:11" hidden="1" x14ac:dyDescent="1.05">
      <c r="A1385" s="222"/>
      <c r="B1385" s="220"/>
      <c r="C1385" s="220"/>
      <c r="E1385" s="197" t="s">
        <v>1168</v>
      </c>
      <c r="F1385" s="244">
        <v>100000</v>
      </c>
      <c r="G1385" s="245">
        <v>0</v>
      </c>
      <c r="H1385" s="245">
        <v>0</v>
      </c>
      <c r="I1385" s="244">
        <f>F1385+G1385-H1385</f>
        <v>100000</v>
      </c>
    </row>
    <row r="1386" spans="1:11" hidden="1" x14ac:dyDescent="1.05">
      <c r="A1386" s="258"/>
      <c r="B1386" s="256"/>
      <c r="C1386" s="256"/>
      <c r="D1386" s="260"/>
      <c r="E1386" s="259"/>
      <c r="F1386" s="261"/>
      <c r="G1386" s="262"/>
      <c r="H1386" s="262"/>
      <c r="I1386" s="261"/>
    </row>
    <row r="1387" spans="1:11" hidden="1" x14ac:dyDescent="1.05">
      <c r="A1387" s="222"/>
      <c r="B1387" s="246" t="s">
        <v>1320</v>
      </c>
      <c r="C1387" s="220"/>
      <c r="D1387" s="198" t="s">
        <v>1319</v>
      </c>
      <c r="E1387" s="197" t="s">
        <v>1170</v>
      </c>
      <c r="F1387" s="244">
        <v>0</v>
      </c>
      <c r="G1387" s="245">
        <v>0</v>
      </c>
      <c r="H1387" s="245">
        <v>0</v>
      </c>
      <c r="I1387" s="244">
        <v>0</v>
      </c>
    </row>
    <row r="1388" spans="1:11" hidden="1" x14ac:dyDescent="1.05">
      <c r="A1388" s="222"/>
      <c r="B1388" s="246"/>
      <c r="C1388" s="220"/>
      <c r="E1388" s="197" t="s">
        <v>1169</v>
      </c>
      <c r="F1388" s="244"/>
      <c r="G1388" s="245"/>
      <c r="H1388" s="245"/>
      <c r="I1388" s="244"/>
    </row>
    <row r="1389" spans="1:11" hidden="1" x14ac:dyDescent="1.05">
      <c r="A1389" s="222"/>
      <c r="B1389" s="220"/>
      <c r="C1389" s="220"/>
      <c r="E1389" s="197" t="s">
        <v>1168</v>
      </c>
      <c r="F1389" s="236"/>
      <c r="G1389" s="237"/>
      <c r="H1389" s="237"/>
      <c r="I1389" s="236"/>
    </row>
    <row r="1390" spans="1:11" hidden="1" x14ac:dyDescent="1.05">
      <c r="A1390" s="222"/>
      <c r="B1390" s="220"/>
      <c r="C1390" s="220"/>
      <c r="F1390" s="247"/>
      <c r="G1390" s="248"/>
      <c r="H1390" s="248"/>
      <c r="I1390" s="247"/>
    </row>
    <row r="1391" spans="1:11" ht="144" hidden="1" x14ac:dyDescent="1.05">
      <c r="A1391" s="222"/>
      <c r="B1391" s="246" t="s">
        <v>1327</v>
      </c>
      <c r="C1391" s="220"/>
      <c r="D1391" s="198" t="s">
        <v>1326</v>
      </c>
      <c r="E1391" s="197" t="s">
        <v>1170</v>
      </c>
      <c r="F1391" s="244">
        <v>0</v>
      </c>
      <c r="G1391" s="245">
        <v>0</v>
      </c>
      <c r="H1391" s="245">
        <v>0</v>
      </c>
      <c r="I1391" s="244">
        <v>0</v>
      </c>
    </row>
    <row r="1392" spans="1:11" hidden="1" x14ac:dyDescent="1.05">
      <c r="A1392" s="222"/>
      <c r="B1392" s="246"/>
      <c r="C1392" s="220"/>
      <c r="E1392" s="197" t="s">
        <v>1169</v>
      </c>
      <c r="F1392" s="244"/>
      <c r="G1392" s="245"/>
      <c r="H1392" s="245"/>
      <c r="I1392" s="244"/>
    </row>
    <row r="1393" spans="1:9" hidden="1" x14ac:dyDescent="1.05">
      <c r="A1393" s="222"/>
      <c r="B1393" s="220"/>
      <c r="C1393" s="220"/>
      <c r="E1393" s="197" t="s">
        <v>1168</v>
      </c>
      <c r="F1393" s="236"/>
      <c r="G1393" s="237"/>
      <c r="H1393" s="237"/>
      <c r="I1393" s="236"/>
    </row>
    <row r="1394" spans="1:9" hidden="1" x14ac:dyDescent="1.05">
      <c r="A1394" s="222"/>
      <c r="B1394" s="220"/>
      <c r="C1394" s="220"/>
      <c r="F1394" s="236"/>
      <c r="G1394" s="237"/>
      <c r="H1394" s="237"/>
      <c r="I1394" s="236"/>
    </row>
    <row r="1395" spans="1:9" hidden="1" x14ac:dyDescent="1.05">
      <c r="A1395" s="222"/>
      <c r="B1395" s="201" t="s">
        <v>1296</v>
      </c>
      <c r="C1395" s="225" t="s">
        <v>1358</v>
      </c>
      <c r="D1395" s="221" t="s">
        <v>1357</v>
      </c>
      <c r="E1395" s="220" t="s">
        <v>1170</v>
      </c>
      <c r="F1395" s="234">
        <f t="shared" ref="F1395:I1397" si="22">+F1383+F1387+F1391</f>
        <v>0</v>
      </c>
      <c r="G1395" s="235">
        <f t="shared" si="22"/>
        <v>0</v>
      </c>
      <c r="H1395" s="235">
        <f t="shared" si="22"/>
        <v>0</v>
      </c>
      <c r="I1395" s="234">
        <f t="shared" si="22"/>
        <v>0</v>
      </c>
    </row>
    <row r="1396" spans="1:9" hidden="1" x14ac:dyDescent="1.05">
      <c r="A1396" s="222"/>
      <c r="B1396" s="201"/>
      <c r="C1396" s="225"/>
      <c r="D1396" s="221"/>
      <c r="E1396" s="220" t="s">
        <v>1169</v>
      </c>
      <c r="F1396" s="234">
        <f t="shared" si="22"/>
        <v>100000</v>
      </c>
      <c r="G1396" s="235">
        <f t="shared" si="22"/>
        <v>0</v>
      </c>
      <c r="H1396" s="235">
        <f t="shared" si="22"/>
        <v>0</v>
      </c>
      <c r="I1396" s="234">
        <f t="shared" si="22"/>
        <v>100000</v>
      </c>
    </row>
    <row r="1397" spans="1:9" hidden="1" x14ac:dyDescent="1.05">
      <c r="A1397" s="222"/>
      <c r="B1397" s="220"/>
      <c r="C1397" s="220"/>
      <c r="E1397" s="220" t="s">
        <v>1168</v>
      </c>
      <c r="F1397" s="234">
        <f t="shared" si="22"/>
        <v>100000</v>
      </c>
      <c r="G1397" s="235">
        <f t="shared" si="22"/>
        <v>0</v>
      </c>
      <c r="H1397" s="235">
        <f t="shared" si="22"/>
        <v>0</v>
      </c>
      <c r="I1397" s="234">
        <f t="shared" si="22"/>
        <v>100000</v>
      </c>
    </row>
    <row r="1398" spans="1:9" hidden="1" x14ac:dyDescent="1.05">
      <c r="A1398" s="222"/>
      <c r="B1398" s="220"/>
      <c r="C1398" s="220"/>
      <c r="D1398" s="221"/>
      <c r="E1398" s="220"/>
      <c r="F1398" s="247"/>
      <c r="G1398" s="248"/>
      <c r="H1398" s="248"/>
      <c r="I1398" s="247"/>
    </row>
    <row r="1399" spans="1:9" hidden="1" x14ac:dyDescent="1.05">
      <c r="A1399" s="250">
        <v>1404</v>
      </c>
      <c r="B1399" s="249" t="s">
        <v>693</v>
      </c>
      <c r="C1399" s="225" t="s">
        <v>1356</v>
      </c>
      <c r="D1399" s="221" t="s">
        <v>1355</v>
      </c>
      <c r="E1399" s="220"/>
      <c r="F1399" s="247"/>
      <c r="G1399" s="248"/>
      <c r="H1399" s="248"/>
      <c r="I1399" s="247"/>
    </row>
    <row r="1400" spans="1:9" hidden="1" x14ac:dyDescent="1.05">
      <c r="A1400" s="222"/>
      <c r="B1400" s="246" t="s">
        <v>1307</v>
      </c>
      <c r="C1400" s="220"/>
      <c r="D1400" s="198" t="s">
        <v>1306</v>
      </c>
      <c r="E1400" s="197" t="s">
        <v>1170</v>
      </c>
      <c r="F1400" s="244">
        <v>0</v>
      </c>
      <c r="G1400" s="245">
        <v>0</v>
      </c>
      <c r="H1400" s="245">
        <v>0</v>
      </c>
      <c r="I1400" s="244">
        <v>0</v>
      </c>
    </row>
    <row r="1401" spans="1:9" hidden="1" x14ac:dyDescent="1.05">
      <c r="A1401" s="222"/>
      <c r="B1401" s="246"/>
      <c r="C1401" s="220"/>
      <c r="E1401" s="197" t="s">
        <v>1169</v>
      </c>
      <c r="F1401" s="244"/>
      <c r="G1401" s="245"/>
      <c r="H1401" s="245"/>
      <c r="I1401" s="244"/>
    </row>
    <row r="1402" spans="1:9" hidden="1" x14ac:dyDescent="1.05">
      <c r="A1402" s="222"/>
      <c r="B1402" s="220"/>
      <c r="C1402" s="220"/>
      <c r="E1402" s="197" t="s">
        <v>1168</v>
      </c>
      <c r="F1402" s="236"/>
      <c r="G1402" s="237"/>
      <c r="H1402" s="237"/>
      <c r="I1402" s="236"/>
    </row>
    <row r="1403" spans="1:9" hidden="1" x14ac:dyDescent="1.05">
      <c r="A1403" s="222"/>
      <c r="B1403" s="220"/>
      <c r="C1403" s="220"/>
      <c r="F1403" s="247"/>
      <c r="G1403" s="248"/>
      <c r="H1403" s="248"/>
      <c r="I1403" s="247"/>
    </row>
    <row r="1404" spans="1:9" hidden="1" x14ac:dyDescent="1.05">
      <c r="A1404" s="222"/>
      <c r="B1404" s="246" t="s">
        <v>1320</v>
      </c>
      <c r="C1404" s="220"/>
      <c r="D1404" s="198" t="s">
        <v>1319</v>
      </c>
      <c r="E1404" s="197" t="s">
        <v>1170</v>
      </c>
      <c r="F1404" s="244">
        <v>0</v>
      </c>
      <c r="G1404" s="245">
        <v>0</v>
      </c>
      <c r="H1404" s="245">
        <v>0</v>
      </c>
      <c r="I1404" s="244">
        <v>0</v>
      </c>
    </row>
    <row r="1405" spans="1:9" hidden="1" x14ac:dyDescent="1.05">
      <c r="A1405" s="222"/>
      <c r="B1405" s="246"/>
      <c r="C1405" s="220"/>
      <c r="E1405" s="197" t="s">
        <v>1169</v>
      </c>
      <c r="F1405" s="244"/>
      <c r="G1405" s="245"/>
      <c r="H1405" s="245"/>
      <c r="I1405" s="244"/>
    </row>
    <row r="1406" spans="1:9" hidden="1" x14ac:dyDescent="1.05">
      <c r="A1406" s="222"/>
      <c r="B1406" s="220"/>
      <c r="C1406" s="220"/>
      <c r="E1406" s="197" t="s">
        <v>1168</v>
      </c>
      <c r="F1406" s="236"/>
      <c r="G1406" s="237"/>
      <c r="H1406" s="237"/>
      <c r="I1406" s="236"/>
    </row>
    <row r="1407" spans="1:9" hidden="1" x14ac:dyDescent="1.05">
      <c r="A1407" s="222"/>
      <c r="B1407" s="220"/>
      <c r="C1407" s="220"/>
      <c r="F1407" s="247"/>
      <c r="G1407" s="248"/>
      <c r="H1407" s="248"/>
      <c r="I1407" s="247"/>
    </row>
    <row r="1408" spans="1:9" ht="144" hidden="1" x14ac:dyDescent="1.05">
      <c r="A1408" s="222"/>
      <c r="B1408" s="246" t="s">
        <v>1327</v>
      </c>
      <c r="C1408" s="220"/>
      <c r="D1408" s="198" t="s">
        <v>1326</v>
      </c>
      <c r="E1408" s="197" t="s">
        <v>1170</v>
      </c>
      <c r="F1408" s="244">
        <v>0</v>
      </c>
      <c r="G1408" s="245">
        <v>0</v>
      </c>
      <c r="H1408" s="245">
        <v>0</v>
      </c>
      <c r="I1408" s="244">
        <v>0</v>
      </c>
    </row>
    <row r="1409" spans="1:9" hidden="1" x14ac:dyDescent="1.05">
      <c r="A1409" s="222"/>
      <c r="B1409" s="246"/>
      <c r="C1409" s="220"/>
      <c r="E1409" s="197" t="s">
        <v>1169</v>
      </c>
      <c r="F1409" s="244"/>
      <c r="G1409" s="245"/>
      <c r="H1409" s="245"/>
      <c r="I1409" s="244"/>
    </row>
    <row r="1410" spans="1:9" hidden="1" x14ac:dyDescent="1.05">
      <c r="A1410" s="222"/>
      <c r="B1410" s="220"/>
      <c r="C1410" s="220"/>
      <c r="E1410" s="197" t="s">
        <v>1168</v>
      </c>
      <c r="F1410" s="236"/>
      <c r="G1410" s="237"/>
      <c r="H1410" s="237"/>
      <c r="I1410" s="236"/>
    </row>
    <row r="1411" spans="1:9" hidden="1" x14ac:dyDescent="1.05">
      <c r="A1411" s="222"/>
      <c r="B1411" s="220"/>
      <c r="C1411" s="220"/>
      <c r="F1411" s="236"/>
      <c r="G1411" s="237"/>
      <c r="H1411" s="237"/>
      <c r="I1411" s="236"/>
    </row>
    <row r="1412" spans="1:9" hidden="1" x14ac:dyDescent="1.05">
      <c r="A1412" s="222"/>
      <c r="B1412" s="201" t="s">
        <v>1296</v>
      </c>
      <c r="C1412" s="225" t="s">
        <v>1356</v>
      </c>
      <c r="D1412" s="221" t="s">
        <v>1355</v>
      </c>
      <c r="E1412" s="220" t="s">
        <v>1170</v>
      </c>
      <c r="F1412" s="234">
        <f>+F1400+F1404+F1408</f>
        <v>0</v>
      </c>
      <c r="G1412" s="235">
        <f>+G1400+G1404+G1408</f>
        <v>0</v>
      </c>
      <c r="H1412" s="235">
        <f>+H1400+H1404+H1408</f>
        <v>0</v>
      </c>
      <c r="I1412" s="234">
        <f>+I1400+I1404+I1408</f>
        <v>0</v>
      </c>
    </row>
    <row r="1413" spans="1:9" hidden="1" x14ac:dyDescent="1.05">
      <c r="A1413" s="222"/>
      <c r="B1413" s="201"/>
      <c r="C1413" s="225"/>
      <c r="D1413" s="221"/>
      <c r="E1413" s="220" t="s">
        <v>1169</v>
      </c>
      <c r="F1413" s="234"/>
      <c r="G1413" s="235"/>
      <c r="H1413" s="235"/>
      <c r="I1413" s="234"/>
    </row>
    <row r="1414" spans="1:9" hidden="1" x14ac:dyDescent="1.05">
      <c r="A1414" s="222"/>
      <c r="B1414" s="201"/>
      <c r="C1414" s="225"/>
      <c r="D1414" s="221"/>
      <c r="E1414" s="220" t="s">
        <v>1168</v>
      </c>
      <c r="F1414" s="236"/>
      <c r="G1414" s="237"/>
      <c r="H1414" s="237"/>
      <c r="I1414" s="236"/>
    </row>
    <row r="1415" spans="1:9" hidden="1" x14ac:dyDescent="1.05">
      <c r="A1415" s="222"/>
      <c r="B1415" s="220"/>
      <c r="C1415" s="220"/>
      <c r="F1415" s="236"/>
      <c r="G1415" s="237"/>
      <c r="H1415" s="237"/>
      <c r="I1415" s="236"/>
    </row>
    <row r="1416" spans="1:9" hidden="1" x14ac:dyDescent="1.05">
      <c r="A1416" s="250">
        <v>1405</v>
      </c>
      <c r="B1416" s="249" t="s">
        <v>693</v>
      </c>
      <c r="C1416" s="225" t="s">
        <v>668</v>
      </c>
      <c r="D1416" s="598" t="s">
        <v>1354</v>
      </c>
      <c r="E1416" s="598"/>
      <c r="F1416" s="236"/>
      <c r="G1416" s="237"/>
      <c r="H1416" s="237"/>
      <c r="I1416" s="236"/>
    </row>
    <row r="1417" spans="1:9" hidden="1" x14ac:dyDescent="1.05">
      <c r="A1417" s="222"/>
      <c r="B1417" s="246" t="s">
        <v>1307</v>
      </c>
      <c r="C1417" s="220"/>
      <c r="D1417" s="198" t="s">
        <v>1306</v>
      </c>
      <c r="E1417" s="197" t="s">
        <v>1170</v>
      </c>
      <c r="F1417" s="244">
        <v>0</v>
      </c>
      <c r="G1417" s="245">
        <v>0</v>
      </c>
      <c r="H1417" s="245">
        <v>0</v>
      </c>
      <c r="I1417" s="244">
        <v>0</v>
      </c>
    </row>
    <row r="1418" spans="1:9" hidden="1" x14ac:dyDescent="1.05">
      <c r="A1418" s="222"/>
      <c r="B1418" s="246"/>
      <c r="C1418" s="220"/>
      <c r="E1418" s="197" t="s">
        <v>1169</v>
      </c>
      <c r="F1418" s="244"/>
      <c r="G1418" s="245"/>
      <c r="H1418" s="245"/>
      <c r="I1418" s="244"/>
    </row>
    <row r="1419" spans="1:9" hidden="1" x14ac:dyDescent="1.05">
      <c r="A1419" s="222"/>
      <c r="B1419" s="220"/>
      <c r="C1419" s="220"/>
      <c r="E1419" s="197" t="s">
        <v>1168</v>
      </c>
      <c r="F1419" s="236"/>
      <c r="G1419" s="237"/>
      <c r="H1419" s="237"/>
      <c r="I1419" s="236"/>
    </row>
    <row r="1420" spans="1:9" hidden="1" x14ac:dyDescent="1.05">
      <c r="A1420" s="222"/>
      <c r="B1420" s="220"/>
      <c r="C1420" s="220"/>
      <c r="F1420" s="247"/>
      <c r="G1420" s="248"/>
      <c r="H1420" s="248"/>
      <c r="I1420" s="247"/>
    </row>
    <row r="1421" spans="1:9" hidden="1" x14ac:dyDescent="1.05">
      <c r="A1421" s="222"/>
      <c r="B1421" s="246" t="s">
        <v>1320</v>
      </c>
      <c r="C1421" s="220"/>
      <c r="D1421" s="198" t="s">
        <v>1319</v>
      </c>
      <c r="E1421" s="197" t="s">
        <v>1170</v>
      </c>
      <c r="F1421" s="244">
        <v>0</v>
      </c>
      <c r="G1421" s="245">
        <v>0</v>
      </c>
      <c r="H1421" s="245">
        <v>0</v>
      </c>
      <c r="I1421" s="244">
        <v>0</v>
      </c>
    </row>
    <row r="1422" spans="1:9" hidden="1" x14ac:dyDescent="1.05">
      <c r="A1422" s="222"/>
      <c r="B1422" s="246"/>
      <c r="C1422" s="220"/>
      <c r="E1422" s="197" t="s">
        <v>1169</v>
      </c>
      <c r="F1422" s="244"/>
      <c r="G1422" s="245"/>
      <c r="H1422" s="245"/>
      <c r="I1422" s="244"/>
    </row>
    <row r="1423" spans="1:9" hidden="1" x14ac:dyDescent="1.05">
      <c r="A1423" s="222"/>
      <c r="B1423" s="220"/>
      <c r="C1423" s="220"/>
      <c r="E1423" s="197" t="s">
        <v>1168</v>
      </c>
      <c r="F1423" s="236"/>
      <c r="G1423" s="237"/>
      <c r="H1423" s="237"/>
      <c r="I1423" s="236"/>
    </row>
    <row r="1424" spans="1:9" hidden="1" x14ac:dyDescent="1.05">
      <c r="A1424" s="222"/>
      <c r="B1424" s="220"/>
      <c r="C1424" s="220"/>
      <c r="F1424" s="247"/>
      <c r="G1424" s="248"/>
      <c r="H1424" s="248"/>
      <c r="I1424" s="247"/>
    </row>
    <row r="1425" spans="1:9" ht="144" hidden="1" x14ac:dyDescent="1.05">
      <c r="A1425" s="222"/>
      <c r="B1425" s="246" t="s">
        <v>1327</v>
      </c>
      <c r="C1425" s="220"/>
      <c r="D1425" s="198" t="s">
        <v>1326</v>
      </c>
      <c r="E1425" s="197" t="s">
        <v>1170</v>
      </c>
      <c r="F1425" s="244">
        <v>0</v>
      </c>
      <c r="G1425" s="245">
        <v>0</v>
      </c>
      <c r="H1425" s="245">
        <v>0</v>
      </c>
      <c r="I1425" s="244">
        <v>0</v>
      </c>
    </row>
    <row r="1426" spans="1:9" hidden="1" x14ac:dyDescent="1.05">
      <c r="A1426" s="222"/>
      <c r="B1426" s="246"/>
      <c r="C1426" s="220"/>
      <c r="E1426" s="197" t="s">
        <v>1169</v>
      </c>
      <c r="F1426" s="244"/>
      <c r="G1426" s="245"/>
      <c r="H1426" s="245"/>
      <c r="I1426" s="244"/>
    </row>
    <row r="1427" spans="1:9" hidden="1" x14ac:dyDescent="1.05">
      <c r="A1427" s="222"/>
      <c r="B1427" s="220"/>
      <c r="C1427" s="220"/>
      <c r="E1427" s="197" t="s">
        <v>1168</v>
      </c>
      <c r="F1427" s="236"/>
      <c r="G1427" s="237"/>
      <c r="H1427" s="237"/>
      <c r="I1427" s="236"/>
    </row>
    <row r="1428" spans="1:9" hidden="1" x14ac:dyDescent="1.05">
      <c r="A1428" s="222"/>
      <c r="B1428" s="220"/>
      <c r="C1428" s="220"/>
      <c r="F1428" s="236"/>
      <c r="G1428" s="237"/>
      <c r="H1428" s="237"/>
      <c r="I1428" s="236"/>
    </row>
    <row r="1429" spans="1:9" ht="288" hidden="1" x14ac:dyDescent="1.05">
      <c r="A1429" s="222"/>
      <c r="B1429" s="201" t="s">
        <v>1296</v>
      </c>
      <c r="C1429" s="225" t="s">
        <v>668</v>
      </c>
      <c r="D1429" s="221" t="s">
        <v>1354</v>
      </c>
      <c r="E1429" s="220" t="s">
        <v>1170</v>
      </c>
      <c r="F1429" s="234">
        <f>+F1417+F1421+F1425</f>
        <v>0</v>
      </c>
      <c r="G1429" s="235">
        <f>+G1417+G1421+G1425</f>
        <v>0</v>
      </c>
      <c r="H1429" s="235">
        <f>+H1417+H1421+H1425</f>
        <v>0</v>
      </c>
      <c r="I1429" s="234">
        <f>+I1417+I1421+I1425</f>
        <v>0</v>
      </c>
    </row>
    <row r="1430" spans="1:9" hidden="1" x14ac:dyDescent="1.05">
      <c r="A1430" s="222"/>
      <c r="B1430" s="201"/>
      <c r="C1430" s="225"/>
      <c r="D1430" s="221"/>
      <c r="E1430" s="220" t="s">
        <v>1169</v>
      </c>
      <c r="F1430" s="234"/>
      <c r="G1430" s="235"/>
      <c r="H1430" s="235"/>
      <c r="I1430" s="234"/>
    </row>
    <row r="1431" spans="1:9" hidden="1" x14ac:dyDescent="1.05">
      <c r="A1431" s="222"/>
      <c r="B1431" s="201"/>
      <c r="C1431" s="225"/>
      <c r="D1431" s="221"/>
      <c r="E1431" s="220" t="s">
        <v>1168</v>
      </c>
      <c r="F1431" s="236"/>
      <c r="G1431" s="237"/>
      <c r="H1431" s="237"/>
      <c r="I1431" s="236"/>
    </row>
    <row r="1432" spans="1:9" hidden="1" x14ac:dyDescent="1.05">
      <c r="A1432" s="222"/>
      <c r="B1432" s="220"/>
      <c r="C1432" s="220"/>
      <c r="F1432" s="247"/>
      <c r="G1432" s="248"/>
      <c r="H1432" s="248"/>
      <c r="I1432" s="247"/>
    </row>
    <row r="1433" spans="1:9" hidden="1" x14ac:dyDescent="1.05">
      <c r="A1433" s="614"/>
      <c r="B1433" s="615"/>
      <c r="C1433" s="243"/>
      <c r="D1433" s="242"/>
      <c r="E1433" s="241"/>
      <c r="F1433" s="239"/>
      <c r="G1433" s="240"/>
      <c r="H1433" s="240"/>
      <c r="I1433" s="239"/>
    </row>
    <row r="1434" spans="1:9" hidden="1" x14ac:dyDescent="1.05">
      <c r="A1434" s="601" t="s">
        <v>1353</v>
      </c>
      <c r="B1434" s="602"/>
      <c r="C1434" s="602"/>
      <c r="D1434" s="227" t="s">
        <v>1352</v>
      </c>
      <c r="E1434" s="220" t="s">
        <v>1170</v>
      </c>
      <c r="F1434" s="218">
        <f t="shared" ref="F1434:I1436" si="23">+F1429+F1412+F1395+F1378+F1361</f>
        <v>0</v>
      </c>
      <c r="G1434" s="219">
        <f t="shared" si="23"/>
        <v>0</v>
      </c>
      <c r="H1434" s="219">
        <f t="shared" si="23"/>
        <v>0</v>
      </c>
      <c r="I1434" s="218">
        <f t="shared" si="23"/>
        <v>0</v>
      </c>
    </row>
    <row r="1435" spans="1:9" hidden="1" x14ac:dyDescent="1.05">
      <c r="A1435" s="231"/>
      <c r="B1435" s="230"/>
      <c r="C1435" s="230"/>
      <c r="D1435" s="227"/>
      <c r="E1435" s="220" t="s">
        <v>1169</v>
      </c>
      <c r="F1435" s="218">
        <f t="shared" si="23"/>
        <v>150000</v>
      </c>
      <c r="G1435" s="219">
        <f t="shared" si="23"/>
        <v>0</v>
      </c>
      <c r="H1435" s="219">
        <f t="shared" si="23"/>
        <v>0</v>
      </c>
      <c r="I1435" s="218">
        <f t="shared" si="23"/>
        <v>150000</v>
      </c>
    </row>
    <row r="1436" spans="1:9" hidden="1" x14ac:dyDescent="1.05">
      <c r="A1436" s="226"/>
      <c r="B1436" s="225"/>
      <c r="C1436" s="220"/>
      <c r="D1436" s="227"/>
      <c r="E1436" s="220" t="s">
        <v>1168</v>
      </c>
      <c r="F1436" s="218">
        <f t="shared" si="23"/>
        <v>150000</v>
      </c>
      <c r="G1436" s="219">
        <f t="shared" si="23"/>
        <v>0</v>
      </c>
      <c r="H1436" s="219">
        <f t="shared" si="23"/>
        <v>0</v>
      </c>
      <c r="I1436" s="218">
        <f t="shared" si="23"/>
        <v>150000</v>
      </c>
    </row>
    <row r="1437" spans="1:9" hidden="1" x14ac:dyDescent="1.05">
      <c r="A1437" s="258"/>
      <c r="B1437" s="256"/>
      <c r="C1437" s="256"/>
      <c r="D1437" s="257"/>
      <c r="E1437" s="256"/>
      <c r="F1437" s="254"/>
      <c r="G1437" s="255"/>
      <c r="H1437" s="255"/>
      <c r="I1437" s="254"/>
    </row>
    <row r="1438" spans="1:9" hidden="1" x14ac:dyDescent="1.05">
      <c r="A1438" s="222"/>
      <c r="B1438" s="220"/>
      <c r="C1438" s="220"/>
      <c r="F1438" s="247"/>
      <c r="G1438" s="248"/>
      <c r="H1438" s="248"/>
      <c r="I1438" s="247"/>
    </row>
    <row r="1439" spans="1:9" ht="144.75" hidden="1" thickBot="1" x14ac:dyDescent="1.1000000000000001">
      <c r="A1439" s="639" t="s">
        <v>1300</v>
      </c>
      <c r="B1439" s="640"/>
      <c r="C1439" s="253" t="s">
        <v>1014</v>
      </c>
      <c r="D1439" s="216" t="s">
        <v>1344</v>
      </c>
      <c r="E1439" s="252"/>
      <c r="F1439" s="213"/>
      <c r="G1439" s="214"/>
      <c r="H1439" s="214"/>
      <c r="I1439" s="213"/>
    </row>
    <row r="1440" spans="1:9" hidden="1" x14ac:dyDescent="1.05">
      <c r="A1440" s="222"/>
      <c r="B1440" s="220"/>
      <c r="C1440" s="220"/>
      <c r="D1440" s="221"/>
      <c r="E1440" s="220"/>
      <c r="F1440" s="218"/>
      <c r="G1440" s="219"/>
      <c r="H1440" s="219"/>
      <c r="I1440" s="218"/>
    </row>
    <row r="1441" spans="1:9" ht="144" hidden="1" x14ac:dyDescent="1.05">
      <c r="A1441" s="250">
        <v>1501</v>
      </c>
      <c r="B1441" s="249" t="s">
        <v>693</v>
      </c>
      <c r="C1441" s="225" t="s">
        <v>665</v>
      </c>
      <c r="D1441" s="221" t="s">
        <v>1351</v>
      </c>
      <c r="E1441" s="220"/>
      <c r="F1441" s="247"/>
      <c r="G1441" s="248"/>
      <c r="H1441" s="248"/>
      <c r="I1441" s="247"/>
    </row>
    <row r="1442" spans="1:9" hidden="1" x14ac:dyDescent="1.05">
      <c r="A1442" s="222"/>
      <c r="B1442" s="246" t="s">
        <v>1307</v>
      </c>
      <c r="C1442" s="220"/>
      <c r="D1442" s="198" t="s">
        <v>1306</v>
      </c>
      <c r="E1442" s="197" t="s">
        <v>1170</v>
      </c>
      <c r="F1442" s="244">
        <v>0</v>
      </c>
      <c r="G1442" s="245">
        <v>0</v>
      </c>
      <c r="H1442" s="245">
        <v>0</v>
      </c>
      <c r="I1442" s="244">
        <v>0</v>
      </c>
    </row>
    <row r="1443" spans="1:9" hidden="1" x14ac:dyDescent="1.05">
      <c r="A1443" s="222"/>
      <c r="B1443" s="220"/>
      <c r="C1443" s="220"/>
      <c r="E1443" s="197" t="s">
        <v>1169</v>
      </c>
      <c r="F1443" s="236"/>
      <c r="G1443" s="237"/>
      <c r="H1443" s="237"/>
      <c r="I1443" s="236"/>
    </row>
    <row r="1444" spans="1:9" hidden="1" x14ac:dyDescent="1.05">
      <c r="A1444" s="222"/>
      <c r="B1444" s="220"/>
      <c r="C1444" s="220"/>
      <c r="E1444" s="197" t="s">
        <v>1168</v>
      </c>
      <c r="F1444" s="236"/>
      <c r="G1444" s="237"/>
      <c r="H1444" s="237"/>
      <c r="I1444" s="236"/>
    </row>
    <row r="1445" spans="1:9" hidden="1" x14ac:dyDescent="1.05">
      <c r="A1445" s="222"/>
      <c r="B1445" s="220"/>
      <c r="C1445" s="220"/>
      <c r="F1445" s="247"/>
      <c r="G1445" s="248"/>
      <c r="H1445" s="248"/>
      <c r="I1445" s="247"/>
    </row>
    <row r="1446" spans="1:9" hidden="1" x14ac:dyDescent="1.05">
      <c r="A1446" s="222"/>
      <c r="B1446" s="246" t="s">
        <v>1320</v>
      </c>
      <c r="C1446" s="220"/>
      <c r="D1446" s="198" t="s">
        <v>1319</v>
      </c>
      <c r="E1446" s="197" t="s">
        <v>1170</v>
      </c>
      <c r="F1446" s="244">
        <v>0</v>
      </c>
      <c r="G1446" s="245">
        <v>0</v>
      </c>
      <c r="H1446" s="245">
        <v>0</v>
      </c>
      <c r="I1446" s="244">
        <v>0</v>
      </c>
    </row>
    <row r="1447" spans="1:9" hidden="1" x14ac:dyDescent="1.05">
      <c r="A1447" s="222"/>
      <c r="B1447" s="246"/>
      <c r="C1447" s="220"/>
      <c r="E1447" s="197" t="s">
        <v>1169</v>
      </c>
      <c r="F1447" s="244"/>
      <c r="G1447" s="245"/>
      <c r="H1447" s="245"/>
      <c r="I1447" s="244"/>
    </row>
    <row r="1448" spans="1:9" hidden="1" x14ac:dyDescent="1.05">
      <c r="A1448" s="222"/>
      <c r="B1448" s="220"/>
      <c r="C1448" s="220"/>
      <c r="E1448" s="197" t="s">
        <v>1168</v>
      </c>
      <c r="F1448" s="236"/>
      <c r="G1448" s="237"/>
      <c r="H1448" s="237"/>
      <c r="I1448" s="236"/>
    </row>
    <row r="1449" spans="1:9" hidden="1" x14ac:dyDescent="1.05">
      <c r="A1449" s="222"/>
      <c r="B1449" s="220"/>
      <c r="C1449" s="220"/>
      <c r="F1449" s="247"/>
      <c r="G1449" s="248"/>
      <c r="H1449" s="248"/>
      <c r="I1449" s="247"/>
    </row>
    <row r="1450" spans="1:9" ht="144" hidden="1" x14ac:dyDescent="1.05">
      <c r="A1450" s="222"/>
      <c r="B1450" s="246" t="s">
        <v>1327</v>
      </c>
      <c r="C1450" s="220"/>
      <c r="D1450" s="198" t="s">
        <v>1326</v>
      </c>
      <c r="E1450" s="197" t="s">
        <v>1170</v>
      </c>
      <c r="F1450" s="244">
        <v>0</v>
      </c>
      <c r="G1450" s="245">
        <v>0</v>
      </c>
      <c r="H1450" s="245">
        <v>0</v>
      </c>
      <c r="I1450" s="244">
        <v>0</v>
      </c>
    </row>
    <row r="1451" spans="1:9" hidden="1" x14ac:dyDescent="1.05">
      <c r="A1451" s="222"/>
      <c r="B1451" s="246"/>
      <c r="C1451" s="220"/>
      <c r="E1451" s="197" t="s">
        <v>1169</v>
      </c>
      <c r="F1451" s="244"/>
      <c r="G1451" s="245"/>
      <c r="H1451" s="245"/>
      <c r="I1451" s="244"/>
    </row>
    <row r="1452" spans="1:9" hidden="1" x14ac:dyDescent="1.05">
      <c r="A1452" s="222"/>
      <c r="B1452" s="220"/>
      <c r="C1452" s="220"/>
      <c r="E1452" s="197" t="s">
        <v>1168</v>
      </c>
      <c r="F1452" s="236"/>
      <c r="G1452" s="237"/>
      <c r="H1452" s="237"/>
      <c r="I1452" s="236"/>
    </row>
    <row r="1453" spans="1:9" hidden="1" x14ac:dyDescent="1.05">
      <c r="A1453" s="222"/>
      <c r="B1453" s="220"/>
      <c r="C1453" s="220"/>
      <c r="F1453" s="236"/>
      <c r="G1453" s="237"/>
      <c r="H1453" s="237"/>
      <c r="I1453" s="236"/>
    </row>
    <row r="1454" spans="1:9" ht="144" hidden="1" x14ac:dyDescent="1.05">
      <c r="A1454" s="222"/>
      <c r="B1454" s="201" t="s">
        <v>1296</v>
      </c>
      <c r="C1454" s="225" t="s">
        <v>665</v>
      </c>
      <c r="D1454" s="221" t="s">
        <v>1351</v>
      </c>
      <c r="E1454" s="197" t="s">
        <v>1170</v>
      </c>
      <c r="F1454" s="234">
        <f>+F1442+F1446+F1450</f>
        <v>0</v>
      </c>
      <c r="G1454" s="235">
        <f>+G1442+G1446+G1450</f>
        <v>0</v>
      </c>
      <c r="H1454" s="235">
        <f>+H1442+H1446+H1450</f>
        <v>0</v>
      </c>
      <c r="I1454" s="234">
        <f>+I1442+I1446+I1450</f>
        <v>0</v>
      </c>
    </row>
    <row r="1455" spans="1:9" hidden="1" x14ac:dyDescent="1.05">
      <c r="A1455" s="222"/>
      <c r="B1455" s="201"/>
      <c r="C1455" s="225"/>
      <c r="D1455" s="221"/>
      <c r="E1455" s="197" t="s">
        <v>1169</v>
      </c>
      <c r="F1455" s="234"/>
      <c r="G1455" s="235"/>
      <c r="H1455" s="235"/>
      <c r="I1455" s="234"/>
    </row>
    <row r="1456" spans="1:9" hidden="1" x14ac:dyDescent="1.05">
      <c r="A1456" s="222"/>
      <c r="B1456" s="220"/>
      <c r="C1456" s="220"/>
      <c r="E1456" s="197" t="s">
        <v>1168</v>
      </c>
      <c r="F1456" s="236"/>
      <c r="G1456" s="237"/>
      <c r="H1456" s="237"/>
      <c r="I1456" s="236"/>
    </row>
    <row r="1457" spans="1:9" hidden="1" x14ac:dyDescent="1.05">
      <c r="A1457" s="222"/>
      <c r="B1457" s="220"/>
      <c r="C1457" s="220"/>
      <c r="F1457" s="218"/>
      <c r="G1457" s="219"/>
      <c r="H1457" s="219"/>
      <c r="I1457" s="218"/>
    </row>
    <row r="1458" spans="1:9" hidden="1" x14ac:dyDescent="1.05">
      <c r="A1458" s="250">
        <v>1502</v>
      </c>
      <c r="B1458" s="249" t="s">
        <v>693</v>
      </c>
      <c r="C1458" s="225" t="s">
        <v>670</v>
      </c>
      <c r="D1458" s="221" t="s">
        <v>1350</v>
      </c>
      <c r="E1458" s="220"/>
      <c r="F1458" s="247"/>
      <c r="G1458" s="248"/>
      <c r="H1458" s="248"/>
      <c r="I1458" s="247"/>
    </row>
    <row r="1459" spans="1:9" hidden="1" x14ac:dyDescent="1.05">
      <c r="A1459" s="222"/>
      <c r="B1459" s="246" t="s">
        <v>1307</v>
      </c>
      <c r="C1459" s="220"/>
      <c r="D1459" s="198" t="s">
        <v>1306</v>
      </c>
      <c r="E1459" s="197" t="s">
        <v>1170</v>
      </c>
      <c r="F1459" s="244">
        <v>0</v>
      </c>
      <c r="G1459" s="245">
        <v>0</v>
      </c>
      <c r="H1459" s="245">
        <v>0</v>
      </c>
      <c r="I1459" s="244">
        <v>0</v>
      </c>
    </row>
    <row r="1460" spans="1:9" hidden="1" x14ac:dyDescent="1.05">
      <c r="A1460" s="222"/>
      <c r="B1460" s="246"/>
      <c r="C1460" s="220"/>
      <c r="E1460" s="197" t="s">
        <v>1169</v>
      </c>
      <c r="F1460" s="244"/>
      <c r="G1460" s="245"/>
      <c r="H1460" s="245"/>
      <c r="I1460" s="244"/>
    </row>
    <row r="1461" spans="1:9" hidden="1" x14ac:dyDescent="1.05">
      <c r="A1461" s="222"/>
      <c r="B1461" s="220"/>
      <c r="C1461" s="220"/>
      <c r="E1461" s="197" t="s">
        <v>1168</v>
      </c>
      <c r="F1461" s="236"/>
      <c r="G1461" s="237"/>
      <c r="H1461" s="237"/>
      <c r="I1461" s="236"/>
    </row>
    <row r="1462" spans="1:9" hidden="1" x14ac:dyDescent="1.05">
      <c r="A1462" s="222"/>
      <c r="B1462" s="220"/>
      <c r="C1462" s="220"/>
      <c r="F1462" s="247"/>
      <c r="G1462" s="248"/>
      <c r="H1462" s="248"/>
      <c r="I1462" s="247"/>
    </row>
    <row r="1463" spans="1:9" hidden="1" x14ac:dyDescent="1.05">
      <c r="A1463" s="222"/>
      <c r="B1463" s="246" t="s">
        <v>1320</v>
      </c>
      <c r="C1463" s="220"/>
      <c r="D1463" s="198" t="s">
        <v>1319</v>
      </c>
      <c r="E1463" s="197" t="s">
        <v>1170</v>
      </c>
      <c r="F1463" s="244">
        <v>0</v>
      </c>
      <c r="G1463" s="245">
        <v>0</v>
      </c>
      <c r="H1463" s="245">
        <v>0</v>
      </c>
      <c r="I1463" s="244">
        <v>0</v>
      </c>
    </row>
    <row r="1464" spans="1:9" hidden="1" x14ac:dyDescent="1.05">
      <c r="A1464" s="222"/>
      <c r="B1464" s="220"/>
      <c r="C1464" s="220"/>
      <c r="E1464" s="197" t="s">
        <v>1169</v>
      </c>
      <c r="F1464" s="236"/>
      <c r="G1464" s="237"/>
      <c r="H1464" s="237"/>
      <c r="I1464" s="236"/>
    </row>
    <row r="1465" spans="1:9" hidden="1" x14ac:dyDescent="1.05">
      <c r="A1465" s="222"/>
      <c r="B1465" s="220"/>
      <c r="C1465" s="220"/>
      <c r="E1465" s="197" t="s">
        <v>1168</v>
      </c>
      <c r="F1465" s="236"/>
      <c r="G1465" s="237"/>
      <c r="H1465" s="237"/>
      <c r="I1465" s="236"/>
    </row>
    <row r="1466" spans="1:9" hidden="1" x14ac:dyDescent="1.05">
      <c r="A1466" s="258"/>
      <c r="B1466" s="256"/>
      <c r="C1466" s="256"/>
      <c r="D1466" s="260"/>
      <c r="E1466" s="259"/>
      <c r="F1466" s="261"/>
      <c r="G1466" s="262"/>
      <c r="H1466" s="262"/>
      <c r="I1466" s="261"/>
    </row>
    <row r="1467" spans="1:9" ht="144" hidden="1" x14ac:dyDescent="1.05">
      <c r="A1467" s="222"/>
      <c r="B1467" s="246" t="s">
        <v>1327</v>
      </c>
      <c r="C1467" s="220"/>
      <c r="D1467" s="198" t="s">
        <v>1326</v>
      </c>
      <c r="E1467" s="197" t="s">
        <v>1170</v>
      </c>
      <c r="F1467" s="244">
        <v>0</v>
      </c>
      <c r="G1467" s="245">
        <v>0</v>
      </c>
      <c r="H1467" s="245">
        <v>0</v>
      </c>
      <c r="I1467" s="244">
        <v>0</v>
      </c>
    </row>
    <row r="1468" spans="1:9" hidden="1" x14ac:dyDescent="1.05">
      <c r="A1468" s="222"/>
      <c r="B1468" s="220"/>
      <c r="C1468" s="220"/>
      <c r="E1468" s="197" t="s">
        <v>1169</v>
      </c>
      <c r="F1468" s="236"/>
      <c r="G1468" s="237"/>
      <c r="H1468" s="237"/>
      <c r="I1468" s="236"/>
    </row>
    <row r="1469" spans="1:9" hidden="1" x14ac:dyDescent="1.05">
      <c r="A1469" s="222"/>
      <c r="B1469" s="220"/>
      <c r="C1469" s="220"/>
      <c r="E1469" s="197" t="s">
        <v>1168</v>
      </c>
      <c r="F1469" s="236"/>
      <c r="G1469" s="237"/>
      <c r="H1469" s="237"/>
      <c r="I1469" s="236"/>
    </row>
    <row r="1470" spans="1:9" hidden="1" x14ac:dyDescent="1.05">
      <c r="A1470" s="222"/>
      <c r="B1470" s="220"/>
      <c r="C1470" s="220"/>
      <c r="F1470" s="236"/>
      <c r="G1470" s="237"/>
      <c r="H1470" s="237"/>
      <c r="I1470" s="236"/>
    </row>
    <row r="1471" spans="1:9" hidden="1" x14ac:dyDescent="1.05">
      <c r="A1471" s="222"/>
      <c r="B1471" s="201" t="s">
        <v>1296</v>
      </c>
      <c r="C1471" s="225" t="s">
        <v>670</v>
      </c>
      <c r="D1471" s="221" t="s">
        <v>1350</v>
      </c>
      <c r="E1471" s="197" t="s">
        <v>1170</v>
      </c>
      <c r="F1471" s="234">
        <f>+F1459+F1463+F1467</f>
        <v>0</v>
      </c>
      <c r="G1471" s="235">
        <f>+G1459+G1463+G1467</f>
        <v>0</v>
      </c>
      <c r="H1471" s="235">
        <f>+H1459+H1463+H1467</f>
        <v>0</v>
      </c>
      <c r="I1471" s="234">
        <f>+I1459+I1463+I1467</f>
        <v>0</v>
      </c>
    </row>
    <row r="1472" spans="1:9" hidden="1" x14ac:dyDescent="1.05">
      <c r="A1472" s="222"/>
      <c r="B1472" s="201"/>
      <c r="C1472" s="225"/>
      <c r="D1472" s="221"/>
      <c r="E1472" s="197" t="s">
        <v>1169</v>
      </c>
      <c r="F1472" s="234"/>
      <c r="G1472" s="235"/>
      <c r="H1472" s="235"/>
      <c r="I1472" s="234"/>
    </row>
    <row r="1473" spans="1:11" hidden="1" x14ac:dyDescent="1.05">
      <c r="A1473" s="222"/>
      <c r="B1473" s="220"/>
      <c r="C1473" s="220"/>
      <c r="E1473" s="197" t="s">
        <v>1168</v>
      </c>
      <c r="F1473" s="236"/>
      <c r="G1473" s="237"/>
      <c r="H1473" s="237"/>
      <c r="I1473" s="236"/>
    </row>
    <row r="1474" spans="1:11" hidden="1" x14ac:dyDescent="1.05">
      <c r="A1474" s="222"/>
      <c r="B1474" s="220"/>
      <c r="C1474" s="220"/>
      <c r="F1474" s="247"/>
      <c r="G1474" s="248"/>
      <c r="H1474" s="248"/>
      <c r="I1474" s="247"/>
    </row>
    <row r="1475" spans="1:11" hidden="1" x14ac:dyDescent="1.05">
      <c r="A1475" s="250">
        <v>1503</v>
      </c>
      <c r="B1475" s="249" t="s">
        <v>693</v>
      </c>
      <c r="C1475" s="225" t="s">
        <v>671</v>
      </c>
      <c r="D1475" s="221" t="s">
        <v>1349</v>
      </c>
      <c r="E1475" s="220"/>
      <c r="F1475" s="247"/>
      <c r="G1475" s="248"/>
      <c r="H1475" s="248"/>
      <c r="I1475" s="247"/>
    </row>
    <row r="1476" spans="1:11" hidden="1" x14ac:dyDescent="1.05">
      <c r="A1476" s="222"/>
      <c r="B1476" s="246" t="s">
        <v>1307</v>
      </c>
      <c r="C1476" s="220"/>
      <c r="D1476" s="198" t="s">
        <v>1306</v>
      </c>
      <c r="E1476" s="197" t="s">
        <v>1170</v>
      </c>
      <c r="F1476" s="244">
        <v>0</v>
      </c>
      <c r="G1476" s="245">
        <v>0</v>
      </c>
      <c r="H1476" s="245">
        <v>0</v>
      </c>
      <c r="I1476" s="244">
        <v>0</v>
      </c>
    </row>
    <row r="1477" spans="1:11" hidden="1" x14ac:dyDescent="1.05">
      <c r="A1477" s="222"/>
      <c r="B1477" s="246"/>
      <c r="C1477" s="220"/>
      <c r="E1477" s="197" t="s">
        <v>1169</v>
      </c>
      <c r="F1477" s="244"/>
      <c r="G1477" s="245"/>
      <c r="H1477" s="245"/>
      <c r="I1477" s="244"/>
    </row>
    <row r="1478" spans="1:11" hidden="1" x14ac:dyDescent="1.05">
      <c r="A1478" s="222"/>
      <c r="B1478" s="220"/>
      <c r="C1478" s="220"/>
      <c r="E1478" s="197" t="s">
        <v>1168</v>
      </c>
      <c r="F1478" s="236"/>
      <c r="G1478" s="237"/>
      <c r="H1478" s="237"/>
      <c r="I1478" s="236"/>
    </row>
    <row r="1479" spans="1:11" s="201" customFormat="1" hidden="1" x14ac:dyDescent="1.05">
      <c r="A1479" s="222"/>
      <c r="B1479" s="220"/>
      <c r="C1479" s="220"/>
      <c r="D1479" s="198"/>
      <c r="E1479" s="197"/>
      <c r="F1479" s="247"/>
      <c r="G1479" s="248"/>
      <c r="H1479" s="248"/>
      <c r="I1479" s="247"/>
      <c r="J1479" s="202"/>
      <c r="K1479" s="202"/>
    </row>
    <row r="1480" spans="1:11" s="201" customFormat="1" hidden="1" x14ac:dyDescent="1.05">
      <c r="A1480" s="222"/>
      <c r="B1480" s="246" t="s">
        <v>1320</v>
      </c>
      <c r="C1480" s="220"/>
      <c r="D1480" s="198" t="s">
        <v>1319</v>
      </c>
      <c r="E1480" s="197" t="s">
        <v>1170</v>
      </c>
      <c r="F1480" s="244">
        <v>0</v>
      </c>
      <c r="G1480" s="245">
        <v>0</v>
      </c>
      <c r="H1480" s="245">
        <v>0</v>
      </c>
      <c r="I1480" s="244">
        <v>0</v>
      </c>
      <c r="J1480" s="202"/>
      <c r="K1480" s="202"/>
    </row>
    <row r="1481" spans="1:11" s="201" customFormat="1" hidden="1" x14ac:dyDescent="1.05">
      <c r="A1481" s="222"/>
      <c r="B1481" s="220"/>
      <c r="C1481" s="220"/>
      <c r="D1481" s="198"/>
      <c r="E1481" s="197" t="s">
        <v>1169</v>
      </c>
      <c r="F1481" s="236"/>
      <c r="G1481" s="237"/>
      <c r="H1481" s="237"/>
      <c r="I1481" s="236"/>
      <c r="J1481" s="202"/>
      <c r="K1481" s="202"/>
    </row>
    <row r="1482" spans="1:11" s="201" customFormat="1" hidden="1" x14ac:dyDescent="1.05">
      <c r="A1482" s="222"/>
      <c r="B1482" s="220"/>
      <c r="C1482" s="220"/>
      <c r="D1482" s="198"/>
      <c r="E1482" s="197" t="s">
        <v>1168</v>
      </c>
      <c r="F1482" s="236"/>
      <c r="G1482" s="237"/>
      <c r="H1482" s="237"/>
      <c r="I1482" s="236"/>
      <c r="J1482" s="202"/>
      <c r="K1482" s="202"/>
    </row>
    <row r="1483" spans="1:11" hidden="1" x14ac:dyDescent="1.05">
      <c r="A1483" s="222"/>
      <c r="B1483" s="220"/>
      <c r="C1483" s="220"/>
      <c r="F1483" s="247"/>
      <c r="G1483" s="248"/>
      <c r="H1483" s="248"/>
      <c r="I1483" s="247"/>
    </row>
    <row r="1484" spans="1:11" ht="144" hidden="1" x14ac:dyDescent="1.05">
      <c r="A1484" s="222"/>
      <c r="B1484" s="246" t="s">
        <v>1327</v>
      </c>
      <c r="C1484" s="220"/>
      <c r="D1484" s="198" t="s">
        <v>1326</v>
      </c>
      <c r="E1484" s="197" t="s">
        <v>1170</v>
      </c>
      <c r="F1484" s="244">
        <v>0</v>
      </c>
      <c r="G1484" s="245">
        <v>0</v>
      </c>
      <c r="H1484" s="245">
        <v>0</v>
      </c>
      <c r="I1484" s="244">
        <v>0</v>
      </c>
    </row>
    <row r="1485" spans="1:11" hidden="1" x14ac:dyDescent="1.05">
      <c r="A1485" s="222"/>
      <c r="B1485" s="246"/>
      <c r="C1485" s="220"/>
      <c r="E1485" s="197" t="s">
        <v>1169</v>
      </c>
      <c r="F1485" s="244"/>
      <c r="G1485" s="245"/>
      <c r="H1485" s="245"/>
      <c r="I1485" s="244"/>
    </row>
    <row r="1486" spans="1:11" hidden="1" x14ac:dyDescent="1.05">
      <c r="A1486" s="222"/>
      <c r="B1486" s="220"/>
      <c r="C1486" s="220"/>
      <c r="E1486" s="197" t="s">
        <v>1168</v>
      </c>
      <c r="F1486" s="236"/>
      <c r="G1486" s="237"/>
      <c r="H1486" s="237"/>
      <c r="I1486" s="236"/>
    </row>
    <row r="1487" spans="1:11" s="246" customFormat="1" hidden="1" x14ac:dyDescent="1.05">
      <c r="A1487" s="222"/>
      <c r="B1487" s="220"/>
      <c r="C1487" s="220"/>
      <c r="D1487" s="198"/>
      <c r="E1487" s="197"/>
      <c r="F1487" s="236"/>
      <c r="G1487" s="237"/>
      <c r="H1487" s="237"/>
      <c r="I1487" s="236"/>
      <c r="J1487" s="263"/>
      <c r="K1487" s="263"/>
    </row>
    <row r="1488" spans="1:11" s="246" customFormat="1" hidden="1" x14ac:dyDescent="1.05">
      <c r="A1488" s="222"/>
      <c r="B1488" s="201" t="s">
        <v>1296</v>
      </c>
      <c r="C1488" s="225" t="s">
        <v>671</v>
      </c>
      <c r="D1488" s="221" t="s">
        <v>1349</v>
      </c>
      <c r="E1488" s="197" t="s">
        <v>1170</v>
      </c>
      <c r="F1488" s="234">
        <f>+F1476+F1480+F1484</f>
        <v>0</v>
      </c>
      <c r="G1488" s="235">
        <f>+G1476+G1480+G1484</f>
        <v>0</v>
      </c>
      <c r="H1488" s="235">
        <f>+H1476+H1480+H1484</f>
        <v>0</v>
      </c>
      <c r="I1488" s="234">
        <f>+I1476+I1480+I1484</f>
        <v>0</v>
      </c>
      <c r="J1488" s="263"/>
      <c r="K1488" s="263"/>
    </row>
    <row r="1489" spans="1:11" s="246" customFormat="1" hidden="1" x14ac:dyDescent="1.05">
      <c r="A1489" s="222"/>
      <c r="B1489" s="201"/>
      <c r="C1489" s="225"/>
      <c r="D1489" s="221"/>
      <c r="E1489" s="197" t="s">
        <v>1169</v>
      </c>
      <c r="F1489" s="234"/>
      <c r="G1489" s="235"/>
      <c r="H1489" s="235"/>
      <c r="I1489" s="234"/>
      <c r="J1489" s="263"/>
      <c r="K1489" s="263"/>
    </row>
    <row r="1490" spans="1:11" s="246" customFormat="1" hidden="1" x14ac:dyDescent="1.05">
      <c r="A1490" s="222"/>
      <c r="B1490" s="201"/>
      <c r="C1490" s="225"/>
      <c r="D1490" s="221"/>
      <c r="E1490" s="197" t="s">
        <v>1168</v>
      </c>
      <c r="F1490" s="236"/>
      <c r="G1490" s="237"/>
      <c r="H1490" s="237"/>
      <c r="I1490" s="236"/>
      <c r="J1490" s="263"/>
      <c r="K1490" s="263"/>
    </row>
    <row r="1491" spans="1:11" s="246" customFormat="1" hidden="1" x14ac:dyDescent="1.05">
      <c r="A1491" s="222"/>
      <c r="B1491" s="220"/>
      <c r="C1491" s="220"/>
      <c r="D1491" s="221"/>
      <c r="E1491" s="220"/>
      <c r="F1491" s="236"/>
      <c r="G1491" s="237"/>
      <c r="H1491" s="237"/>
      <c r="I1491" s="236"/>
      <c r="J1491" s="263"/>
      <c r="K1491" s="263"/>
    </row>
    <row r="1492" spans="1:11" s="246" customFormat="1" hidden="1" x14ac:dyDescent="1.05">
      <c r="A1492" s="250">
        <v>1504</v>
      </c>
      <c r="B1492" s="249" t="s">
        <v>693</v>
      </c>
      <c r="C1492" s="225" t="s">
        <v>1347</v>
      </c>
      <c r="D1492" s="598" t="s">
        <v>1348</v>
      </c>
      <c r="E1492" s="598"/>
      <c r="F1492" s="247"/>
      <c r="G1492" s="248"/>
      <c r="H1492" s="248"/>
      <c r="I1492" s="247"/>
      <c r="J1492" s="263"/>
      <c r="K1492" s="263"/>
    </row>
    <row r="1493" spans="1:11" s="246" customFormat="1" hidden="1" x14ac:dyDescent="1.05">
      <c r="A1493" s="222"/>
      <c r="B1493" s="246" t="s">
        <v>1307</v>
      </c>
      <c r="C1493" s="220"/>
      <c r="D1493" s="198" t="s">
        <v>1306</v>
      </c>
      <c r="E1493" s="197" t="s">
        <v>1170</v>
      </c>
      <c r="F1493" s="244">
        <v>0</v>
      </c>
      <c r="G1493" s="245">
        <v>0</v>
      </c>
      <c r="H1493" s="245">
        <v>0</v>
      </c>
      <c r="I1493" s="244">
        <v>0</v>
      </c>
      <c r="J1493" s="263"/>
      <c r="K1493" s="263"/>
    </row>
    <row r="1494" spans="1:11" s="246" customFormat="1" hidden="1" x14ac:dyDescent="1.05">
      <c r="A1494" s="222"/>
      <c r="C1494" s="220"/>
      <c r="D1494" s="198"/>
      <c r="E1494" s="197" t="s">
        <v>1169</v>
      </c>
      <c r="F1494" s="244"/>
      <c r="G1494" s="245"/>
      <c r="H1494" s="245"/>
      <c r="I1494" s="244"/>
      <c r="J1494" s="263"/>
      <c r="K1494" s="263"/>
    </row>
    <row r="1495" spans="1:11" s="246" customFormat="1" hidden="1" x14ac:dyDescent="1.05">
      <c r="A1495" s="222"/>
      <c r="B1495" s="220"/>
      <c r="C1495" s="220"/>
      <c r="D1495" s="198"/>
      <c r="E1495" s="197" t="s">
        <v>1168</v>
      </c>
      <c r="F1495" s="236"/>
      <c r="G1495" s="237"/>
      <c r="H1495" s="237"/>
      <c r="I1495" s="236"/>
      <c r="J1495" s="263"/>
      <c r="K1495" s="263"/>
    </row>
    <row r="1496" spans="1:11" hidden="1" x14ac:dyDescent="1.05">
      <c r="A1496" s="222"/>
      <c r="B1496" s="220"/>
      <c r="C1496" s="220"/>
      <c r="F1496" s="247"/>
      <c r="G1496" s="248"/>
      <c r="H1496" s="248"/>
      <c r="I1496" s="247"/>
    </row>
    <row r="1497" spans="1:11" hidden="1" x14ac:dyDescent="1.05">
      <c r="A1497" s="222"/>
      <c r="B1497" s="246" t="s">
        <v>1320</v>
      </c>
      <c r="C1497" s="220"/>
      <c r="D1497" s="198" t="s">
        <v>1319</v>
      </c>
      <c r="E1497" s="197" t="s">
        <v>1170</v>
      </c>
      <c r="F1497" s="244">
        <v>0</v>
      </c>
      <c r="G1497" s="245">
        <v>0</v>
      </c>
      <c r="H1497" s="245">
        <v>0</v>
      </c>
      <c r="I1497" s="244">
        <v>0</v>
      </c>
    </row>
    <row r="1498" spans="1:11" hidden="1" x14ac:dyDescent="1.05">
      <c r="A1498" s="222"/>
      <c r="B1498" s="246"/>
      <c r="C1498" s="220"/>
      <c r="E1498" s="197" t="s">
        <v>1169</v>
      </c>
      <c r="F1498" s="244"/>
      <c r="G1498" s="245"/>
      <c r="H1498" s="245"/>
      <c r="I1498" s="244"/>
    </row>
    <row r="1499" spans="1:11" hidden="1" x14ac:dyDescent="1.05">
      <c r="A1499" s="222"/>
      <c r="B1499" s="220"/>
      <c r="C1499" s="220"/>
      <c r="E1499" s="197" t="s">
        <v>1168</v>
      </c>
      <c r="F1499" s="236"/>
      <c r="G1499" s="237"/>
      <c r="H1499" s="237"/>
      <c r="I1499" s="236"/>
    </row>
    <row r="1500" spans="1:11" s="246" customFormat="1" hidden="1" x14ac:dyDescent="1.05">
      <c r="A1500" s="222"/>
      <c r="B1500" s="220"/>
      <c r="C1500" s="220"/>
      <c r="D1500" s="198"/>
      <c r="E1500" s="197"/>
      <c r="F1500" s="247"/>
      <c r="G1500" s="248"/>
      <c r="H1500" s="248"/>
      <c r="I1500" s="247"/>
      <c r="J1500" s="263"/>
      <c r="K1500" s="263"/>
    </row>
    <row r="1501" spans="1:11" s="246" customFormat="1" ht="144" hidden="1" x14ac:dyDescent="1.05">
      <c r="A1501" s="222"/>
      <c r="B1501" s="246" t="s">
        <v>1327</v>
      </c>
      <c r="C1501" s="220"/>
      <c r="D1501" s="198" t="s">
        <v>1326</v>
      </c>
      <c r="E1501" s="197" t="s">
        <v>1170</v>
      </c>
      <c r="F1501" s="244">
        <v>0</v>
      </c>
      <c r="G1501" s="245">
        <v>0</v>
      </c>
      <c r="H1501" s="245">
        <v>0</v>
      </c>
      <c r="I1501" s="244">
        <v>0</v>
      </c>
      <c r="J1501" s="263"/>
      <c r="K1501" s="263"/>
    </row>
    <row r="1502" spans="1:11" s="246" customFormat="1" hidden="1" x14ac:dyDescent="1.05">
      <c r="A1502" s="222"/>
      <c r="C1502" s="220"/>
      <c r="D1502" s="198"/>
      <c r="E1502" s="197" t="s">
        <v>1169</v>
      </c>
      <c r="F1502" s="244"/>
      <c r="G1502" s="245"/>
      <c r="H1502" s="245"/>
      <c r="I1502" s="244"/>
      <c r="J1502" s="263"/>
      <c r="K1502" s="263"/>
    </row>
    <row r="1503" spans="1:11" s="246" customFormat="1" hidden="1" x14ac:dyDescent="1.05">
      <c r="A1503" s="222"/>
      <c r="C1503" s="220"/>
      <c r="D1503" s="198"/>
      <c r="E1503" s="197" t="s">
        <v>1168</v>
      </c>
      <c r="F1503" s="244"/>
      <c r="G1503" s="245"/>
      <c r="H1503" s="245"/>
      <c r="I1503" s="244"/>
      <c r="J1503" s="263"/>
      <c r="K1503" s="263"/>
    </row>
    <row r="1504" spans="1:11" s="246" customFormat="1" hidden="1" x14ac:dyDescent="1.05">
      <c r="A1504" s="222"/>
      <c r="B1504" s="220"/>
      <c r="C1504" s="220"/>
      <c r="D1504" s="198"/>
      <c r="E1504" s="197"/>
      <c r="F1504" s="236"/>
      <c r="G1504" s="237"/>
      <c r="H1504" s="237"/>
      <c r="I1504" s="236"/>
      <c r="J1504" s="263"/>
      <c r="K1504" s="263"/>
    </row>
    <row r="1505" spans="1:11" s="246" customFormat="1" hidden="1" x14ac:dyDescent="1.05">
      <c r="A1505" s="222"/>
      <c r="B1505" s="220"/>
      <c r="C1505" s="220"/>
      <c r="D1505" s="198"/>
      <c r="E1505" s="197"/>
      <c r="F1505" s="236"/>
      <c r="G1505" s="237"/>
      <c r="H1505" s="237"/>
      <c r="I1505" s="236"/>
      <c r="J1505" s="263"/>
      <c r="K1505" s="263"/>
    </row>
    <row r="1506" spans="1:11" s="246" customFormat="1" ht="216" hidden="1" x14ac:dyDescent="1.05">
      <c r="A1506" s="222"/>
      <c r="B1506" s="201" t="s">
        <v>1296</v>
      </c>
      <c r="C1506" s="225" t="s">
        <v>1347</v>
      </c>
      <c r="D1506" s="221" t="s">
        <v>1346</v>
      </c>
      <c r="E1506" s="220" t="s">
        <v>1170</v>
      </c>
      <c r="F1506" s="234">
        <f>+F1493+F1497+F1501</f>
        <v>0</v>
      </c>
      <c r="G1506" s="235">
        <f>+G1493+G1497+G1501</f>
        <v>0</v>
      </c>
      <c r="H1506" s="235">
        <f>+H1493+H1497+H1501</f>
        <v>0</v>
      </c>
      <c r="I1506" s="234">
        <f>+I1493+I1497+I1501</f>
        <v>0</v>
      </c>
      <c r="J1506" s="263"/>
      <c r="K1506" s="263"/>
    </row>
    <row r="1507" spans="1:11" s="246" customFormat="1" hidden="1" x14ac:dyDescent="1.05">
      <c r="A1507" s="222"/>
      <c r="B1507" s="201"/>
      <c r="C1507" s="225"/>
      <c r="D1507" s="221"/>
      <c r="E1507" s="220" t="s">
        <v>1169</v>
      </c>
      <c r="F1507" s="234"/>
      <c r="G1507" s="235"/>
      <c r="H1507" s="235"/>
      <c r="I1507" s="234"/>
      <c r="J1507" s="263"/>
      <c r="K1507" s="263"/>
    </row>
    <row r="1508" spans="1:11" s="246" customFormat="1" hidden="1" x14ac:dyDescent="1.05">
      <c r="A1508" s="222"/>
      <c r="B1508" s="201"/>
      <c r="C1508" s="225"/>
      <c r="D1508" s="221"/>
      <c r="E1508" s="220" t="s">
        <v>1168</v>
      </c>
      <c r="F1508" s="236"/>
      <c r="G1508" s="237"/>
      <c r="H1508" s="237"/>
      <c r="I1508" s="236"/>
      <c r="J1508" s="263"/>
      <c r="K1508" s="263"/>
    </row>
    <row r="1509" spans="1:11" s="246" customFormat="1" hidden="1" x14ac:dyDescent="1.05">
      <c r="A1509" s="222"/>
      <c r="B1509" s="201"/>
      <c r="C1509" s="225"/>
      <c r="D1509" s="221"/>
      <c r="E1509" s="220"/>
      <c r="F1509" s="236"/>
      <c r="G1509" s="237"/>
      <c r="H1509" s="237"/>
      <c r="I1509" s="236"/>
      <c r="J1509" s="263"/>
      <c r="K1509" s="263"/>
    </row>
    <row r="1510" spans="1:11" s="246" customFormat="1" hidden="1" x14ac:dyDescent="1.05">
      <c r="A1510" s="222"/>
      <c r="B1510" s="220"/>
      <c r="C1510" s="220"/>
      <c r="D1510" s="221"/>
      <c r="E1510" s="220"/>
      <c r="F1510" s="236"/>
      <c r="G1510" s="237"/>
      <c r="H1510" s="237"/>
      <c r="I1510" s="236"/>
      <c r="J1510" s="263"/>
      <c r="K1510" s="263"/>
    </row>
    <row r="1511" spans="1:11" s="246" customFormat="1" hidden="1" x14ac:dyDescent="1.05">
      <c r="A1511" s="614"/>
      <c r="B1511" s="615"/>
      <c r="C1511" s="243"/>
      <c r="D1511" s="242"/>
      <c r="E1511" s="241"/>
      <c r="F1511" s="239"/>
      <c r="G1511" s="240"/>
      <c r="H1511" s="240"/>
      <c r="I1511" s="239"/>
      <c r="J1511" s="263"/>
      <c r="K1511" s="263"/>
    </row>
    <row r="1512" spans="1:11" s="246" customFormat="1" ht="144" hidden="1" x14ac:dyDescent="1.05">
      <c r="A1512" s="601" t="s">
        <v>1345</v>
      </c>
      <c r="B1512" s="602"/>
      <c r="C1512" s="602"/>
      <c r="D1512" s="227" t="s">
        <v>1344</v>
      </c>
      <c r="E1512" s="220" t="s">
        <v>1170</v>
      </c>
      <c r="F1512" s="218">
        <f>+F1454+F1471+F1488+F1506</f>
        <v>0</v>
      </c>
      <c r="G1512" s="219">
        <f>+G1454+G1471+G1488+G1506</f>
        <v>0</v>
      </c>
      <c r="H1512" s="219">
        <f>+H1454+H1471+H1488+H1506</f>
        <v>0</v>
      </c>
      <c r="I1512" s="218">
        <f>+I1454+I1471+I1488+I1506</f>
        <v>0</v>
      </c>
      <c r="J1512" s="263"/>
      <c r="K1512" s="263"/>
    </row>
    <row r="1513" spans="1:11" s="246" customFormat="1" hidden="1" x14ac:dyDescent="1.05">
      <c r="A1513" s="231"/>
      <c r="B1513" s="230"/>
      <c r="C1513" s="230"/>
      <c r="D1513" s="227"/>
      <c r="E1513" s="220" t="s">
        <v>1169</v>
      </c>
      <c r="F1513" s="218"/>
      <c r="G1513" s="219"/>
      <c r="H1513" s="219"/>
      <c r="I1513" s="218"/>
      <c r="J1513" s="263"/>
      <c r="K1513" s="263"/>
    </row>
    <row r="1514" spans="1:11" s="246" customFormat="1" hidden="1" x14ac:dyDescent="1.05">
      <c r="A1514" s="231"/>
      <c r="B1514" s="230"/>
      <c r="C1514" s="230"/>
      <c r="D1514" s="227"/>
      <c r="E1514" s="220" t="s">
        <v>1168</v>
      </c>
      <c r="F1514" s="223"/>
      <c r="G1514" s="224"/>
      <c r="H1514" s="224"/>
      <c r="I1514" s="223"/>
      <c r="J1514" s="263"/>
      <c r="K1514" s="263"/>
    </row>
    <row r="1515" spans="1:11" hidden="1" x14ac:dyDescent="1.05">
      <c r="A1515" s="258"/>
      <c r="B1515" s="256"/>
      <c r="C1515" s="256"/>
      <c r="D1515" s="257"/>
      <c r="E1515" s="256"/>
      <c r="F1515" s="254"/>
      <c r="G1515" s="255"/>
      <c r="H1515" s="255"/>
      <c r="I1515" s="254"/>
    </row>
    <row r="1516" spans="1:11" ht="144.75" hidden="1" thickBot="1" x14ac:dyDescent="1.1000000000000001">
      <c r="A1516" s="639" t="s">
        <v>1300</v>
      </c>
      <c r="B1516" s="640"/>
      <c r="C1516" s="253" t="s">
        <v>1017</v>
      </c>
      <c r="D1516" s="216" t="s">
        <v>1339</v>
      </c>
      <c r="E1516" s="252"/>
      <c r="F1516" s="213"/>
      <c r="G1516" s="214"/>
      <c r="H1516" s="214"/>
      <c r="I1516" s="213"/>
    </row>
    <row r="1517" spans="1:11" hidden="1" x14ac:dyDescent="1.05">
      <c r="A1517" s="264"/>
      <c r="B1517" s="249"/>
      <c r="C1517" s="220"/>
      <c r="D1517" s="221"/>
      <c r="E1517" s="220"/>
      <c r="F1517" s="218"/>
      <c r="G1517" s="219"/>
      <c r="H1517" s="219"/>
      <c r="I1517" s="218"/>
    </row>
    <row r="1518" spans="1:11" s="246" customFormat="1" ht="144" hidden="1" x14ac:dyDescent="1.05">
      <c r="A1518" s="250">
        <v>1601</v>
      </c>
      <c r="B1518" s="249" t="s">
        <v>693</v>
      </c>
      <c r="C1518" s="225" t="s">
        <v>665</v>
      </c>
      <c r="D1518" s="221" t="s">
        <v>1343</v>
      </c>
      <c r="E1518" s="220"/>
      <c r="F1518" s="247"/>
      <c r="G1518" s="248"/>
      <c r="H1518" s="248"/>
      <c r="I1518" s="247"/>
      <c r="J1518" s="263"/>
      <c r="K1518" s="263"/>
    </row>
    <row r="1519" spans="1:11" s="246" customFormat="1" hidden="1" x14ac:dyDescent="1.05">
      <c r="A1519" s="222"/>
      <c r="B1519" s="246" t="s">
        <v>1307</v>
      </c>
      <c r="C1519" s="220"/>
      <c r="D1519" s="198" t="s">
        <v>1306</v>
      </c>
      <c r="E1519" s="197" t="s">
        <v>1170</v>
      </c>
      <c r="F1519" s="244">
        <v>0</v>
      </c>
      <c r="G1519" s="245">
        <v>0</v>
      </c>
      <c r="H1519" s="245">
        <v>0</v>
      </c>
      <c r="I1519" s="244">
        <v>0</v>
      </c>
      <c r="J1519" s="263"/>
      <c r="K1519" s="263"/>
    </row>
    <row r="1520" spans="1:11" s="246" customFormat="1" hidden="1" x14ac:dyDescent="1.05">
      <c r="A1520" s="222"/>
      <c r="C1520" s="220"/>
      <c r="D1520" s="198"/>
      <c r="E1520" s="197" t="s">
        <v>1169</v>
      </c>
      <c r="F1520" s="244"/>
      <c r="G1520" s="245"/>
      <c r="H1520" s="245"/>
      <c r="I1520" s="244"/>
      <c r="J1520" s="263"/>
      <c r="K1520" s="263"/>
    </row>
    <row r="1521" spans="1:11" s="246" customFormat="1" hidden="1" x14ac:dyDescent="1.05">
      <c r="A1521" s="222"/>
      <c r="B1521" s="220"/>
      <c r="C1521" s="220"/>
      <c r="D1521" s="198"/>
      <c r="E1521" s="197" t="s">
        <v>1168</v>
      </c>
      <c r="F1521" s="236"/>
      <c r="G1521" s="237"/>
      <c r="H1521" s="237"/>
      <c r="I1521" s="236"/>
      <c r="J1521" s="263"/>
      <c r="K1521" s="263"/>
    </row>
    <row r="1522" spans="1:11" s="246" customFormat="1" hidden="1" x14ac:dyDescent="1.05">
      <c r="A1522" s="222"/>
      <c r="B1522" s="220"/>
      <c r="C1522" s="220"/>
      <c r="D1522" s="198"/>
      <c r="E1522" s="197"/>
      <c r="F1522" s="247"/>
      <c r="G1522" s="248"/>
      <c r="H1522" s="248"/>
      <c r="I1522" s="247"/>
      <c r="J1522" s="263"/>
      <c r="K1522" s="263"/>
    </row>
    <row r="1523" spans="1:11" s="246" customFormat="1" hidden="1" x14ac:dyDescent="1.05">
      <c r="A1523" s="222"/>
      <c r="B1523" s="246" t="s">
        <v>1320</v>
      </c>
      <c r="C1523" s="220"/>
      <c r="D1523" s="198" t="s">
        <v>1319</v>
      </c>
      <c r="E1523" s="197" t="s">
        <v>1170</v>
      </c>
      <c r="F1523" s="244">
        <v>0</v>
      </c>
      <c r="G1523" s="245">
        <v>0</v>
      </c>
      <c r="H1523" s="245">
        <v>0</v>
      </c>
      <c r="I1523" s="244">
        <v>0</v>
      </c>
      <c r="J1523" s="263"/>
      <c r="K1523" s="263"/>
    </row>
    <row r="1524" spans="1:11" s="246" customFormat="1" hidden="1" x14ac:dyDescent="1.05">
      <c r="A1524" s="222"/>
      <c r="B1524" s="220"/>
      <c r="C1524" s="220"/>
      <c r="D1524" s="198"/>
      <c r="E1524" s="197" t="s">
        <v>1169</v>
      </c>
      <c r="F1524" s="236"/>
      <c r="G1524" s="237"/>
      <c r="H1524" s="237"/>
      <c r="I1524" s="236"/>
      <c r="J1524" s="263"/>
      <c r="K1524" s="263"/>
    </row>
    <row r="1525" spans="1:11" s="246" customFormat="1" hidden="1" x14ac:dyDescent="1.05">
      <c r="A1525" s="222"/>
      <c r="B1525" s="220"/>
      <c r="C1525" s="220"/>
      <c r="D1525" s="198"/>
      <c r="E1525" s="197" t="s">
        <v>1168</v>
      </c>
      <c r="F1525" s="236"/>
      <c r="G1525" s="237"/>
      <c r="H1525" s="237"/>
      <c r="I1525" s="236"/>
      <c r="J1525" s="263"/>
      <c r="K1525" s="263"/>
    </row>
    <row r="1526" spans="1:11" s="246" customFormat="1" hidden="1" x14ac:dyDescent="1.05">
      <c r="A1526" s="222"/>
      <c r="B1526" s="220"/>
      <c r="C1526" s="220"/>
      <c r="D1526" s="198"/>
      <c r="E1526" s="197"/>
      <c r="F1526" s="247"/>
      <c r="G1526" s="248"/>
      <c r="H1526" s="248"/>
      <c r="I1526" s="247"/>
      <c r="J1526" s="263"/>
      <c r="K1526" s="263"/>
    </row>
    <row r="1527" spans="1:11" s="246" customFormat="1" ht="144" hidden="1" x14ac:dyDescent="1.05">
      <c r="A1527" s="222"/>
      <c r="B1527" s="246" t="s">
        <v>1327</v>
      </c>
      <c r="C1527" s="220"/>
      <c r="D1527" s="198" t="s">
        <v>1326</v>
      </c>
      <c r="E1527" s="197" t="s">
        <v>1170</v>
      </c>
      <c r="F1527" s="244">
        <v>0</v>
      </c>
      <c r="G1527" s="245">
        <v>0</v>
      </c>
      <c r="H1527" s="245">
        <v>0</v>
      </c>
      <c r="I1527" s="244">
        <v>0</v>
      </c>
      <c r="J1527" s="263"/>
      <c r="K1527" s="263"/>
    </row>
    <row r="1528" spans="1:11" s="246" customFormat="1" hidden="1" x14ac:dyDescent="1.05">
      <c r="A1528" s="222"/>
      <c r="B1528" s="220"/>
      <c r="C1528" s="220"/>
      <c r="D1528" s="198"/>
      <c r="E1528" s="197" t="s">
        <v>1169</v>
      </c>
      <c r="F1528" s="236"/>
      <c r="G1528" s="237"/>
      <c r="H1528" s="237"/>
      <c r="I1528" s="236"/>
      <c r="J1528" s="263"/>
      <c r="K1528" s="263"/>
    </row>
    <row r="1529" spans="1:11" s="246" customFormat="1" hidden="1" x14ac:dyDescent="1.05">
      <c r="A1529" s="222"/>
      <c r="B1529" s="220"/>
      <c r="C1529" s="220"/>
      <c r="D1529" s="198"/>
      <c r="E1529" s="197" t="s">
        <v>1168</v>
      </c>
      <c r="F1529" s="236"/>
      <c r="G1529" s="237"/>
      <c r="H1529" s="237"/>
      <c r="I1529" s="236"/>
      <c r="J1529" s="263"/>
      <c r="K1529" s="263"/>
    </row>
    <row r="1530" spans="1:11" s="246" customFormat="1" hidden="1" x14ac:dyDescent="1.05">
      <c r="A1530" s="222"/>
      <c r="B1530" s="220"/>
      <c r="C1530" s="220"/>
      <c r="D1530" s="198"/>
      <c r="E1530" s="197"/>
      <c r="F1530" s="236"/>
      <c r="G1530" s="237"/>
      <c r="H1530" s="237"/>
      <c r="I1530" s="236"/>
      <c r="J1530" s="263"/>
      <c r="K1530" s="263"/>
    </row>
    <row r="1531" spans="1:11" ht="144" hidden="1" x14ac:dyDescent="1.05">
      <c r="A1531" s="222"/>
      <c r="B1531" s="201" t="s">
        <v>1296</v>
      </c>
      <c r="C1531" s="225" t="s">
        <v>665</v>
      </c>
      <c r="D1531" s="221" t="s">
        <v>1343</v>
      </c>
      <c r="E1531" s="197" t="s">
        <v>1170</v>
      </c>
      <c r="F1531" s="234">
        <f>+F1519+F1523+F1527</f>
        <v>0</v>
      </c>
      <c r="G1531" s="235">
        <f>+G1519+G1523+G1527</f>
        <v>0</v>
      </c>
      <c r="H1531" s="235">
        <f>+H1519+H1523+H1527</f>
        <v>0</v>
      </c>
      <c r="I1531" s="234">
        <f>+I1519+I1523+I1527</f>
        <v>0</v>
      </c>
    </row>
    <row r="1532" spans="1:11" hidden="1" x14ac:dyDescent="1.05">
      <c r="A1532" s="222"/>
      <c r="B1532" s="201"/>
      <c r="C1532" s="225"/>
      <c r="D1532" s="221"/>
      <c r="E1532" s="197" t="s">
        <v>1169</v>
      </c>
      <c r="F1532" s="234"/>
      <c r="G1532" s="235"/>
      <c r="H1532" s="235"/>
      <c r="I1532" s="234"/>
    </row>
    <row r="1533" spans="1:11" hidden="1" x14ac:dyDescent="1.05">
      <c r="A1533" s="222"/>
      <c r="B1533" s="201"/>
      <c r="C1533" s="225"/>
      <c r="D1533" s="221"/>
      <c r="E1533" s="197" t="s">
        <v>1168</v>
      </c>
      <c r="F1533" s="234"/>
      <c r="G1533" s="235"/>
      <c r="H1533" s="235"/>
      <c r="I1533" s="234"/>
    </row>
    <row r="1534" spans="1:11" hidden="1" x14ac:dyDescent="1.05">
      <c r="A1534" s="222"/>
      <c r="B1534" s="220"/>
      <c r="C1534" s="220"/>
      <c r="F1534" s="236"/>
      <c r="G1534" s="237"/>
      <c r="H1534" s="237"/>
      <c r="I1534" s="236"/>
    </row>
    <row r="1535" spans="1:11" hidden="1" x14ac:dyDescent="1.05">
      <c r="A1535" s="222"/>
      <c r="B1535" s="220"/>
      <c r="C1535" s="220"/>
      <c r="F1535" s="247"/>
      <c r="G1535" s="248"/>
      <c r="H1535" s="248"/>
      <c r="I1535" s="247"/>
    </row>
    <row r="1536" spans="1:11" s="246" customFormat="1" hidden="1" x14ac:dyDescent="1.05">
      <c r="A1536" s="250">
        <v>1602</v>
      </c>
      <c r="B1536" s="249" t="s">
        <v>693</v>
      </c>
      <c r="C1536" s="225" t="s">
        <v>670</v>
      </c>
      <c r="D1536" s="221" t="s">
        <v>1342</v>
      </c>
      <c r="E1536" s="220"/>
      <c r="F1536" s="247"/>
      <c r="G1536" s="248"/>
      <c r="H1536" s="248"/>
      <c r="I1536" s="247"/>
      <c r="J1536" s="263"/>
      <c r="K1536" s="263"/>
    </row>
    <row r="1537" spans="1:11" s="246" customFormat="1" hidden="1" x14ac:dyDescent="1.05">
      <c r="A1537" s="222"/>
      <c r="B1537" s="246" t="s">
        <v>1307</v>
      </c>
      <c r="C1537" s="220"/>
      <c r="D1537" s="198" t="s">
        <v>1306</v>
      </c>
      <c r="E1537" s="197" t="s">
        <v>1170</v>
      </c>
      <c r="F1537" s="244">
        <v>0</v>
      </c>
      <c r="G1537" s="245">
        <v>0</v>
      </c>
      <c r="H1537" s="245">
        <v>0</v>
      </c>
      <c r="I1537" s="244">
        <v>0</v>
      </c>
      <c r="J1537" s="263"/>
      <c r="K1537" s="263"/>
    </row>
    <row r="1538" spans="1:11" s="246" customFormat="1" hidden="1" x14ac:dyDescent="1.05">
      <c r="A1538" s="222"/>
      <c r="B1538" s="220"/>
      <c r="C1538" s="220"/>
      <c r="D1538" s="198"/>
      <c r="E1538" s="197" t="s">
        <v>1169</v>
      </c>
      <c r="F1538" s="236"/>
      <c r="G1538" s="237"/>
      <c r="H1538" s="237"/>
      <c r="I1538" s="236"/>
      <c r="J1538" s="263"/>
      <c r="K1538" s="263"/>
    </row>
    <row r="1539" spans="1:11" s="246" customFormat="1" hidden="1" x14ac:dyDescent="1.05">
      <c r="A1539" s="222"/>
      <c r="B1539" s="220"/>
      <c r="C1539" s="220"/>
      <c r="D1539" s="198"/>
      <c r="E1539" s="197" t="s">
        <v>1168</v>
      </c>
      <c r="F1539" s="236"/>
      <c r="G1539" s="237"/>
      <c r="H1539" s="237"/>
      <c r="I1539" s="236"/>
      <c r="J1539" s="263"/>
      <c r="K1539" s="263"/>
    </row>
    <row r="1540" spans="1:11" hidden="1" x14ac:dyDescent="1.05">
      <c r="A1540" s="222"/>
      <c r="B1540" s="220"/>
      <c r="C1540" s="220"/>
      <c r="F1540" s="247"/>
      <c r="G1540" s="248"/>
      <c r="H1540" s="248"/>
      <c r="I1540" s="247"/>
    </row>
    <row r="1541" spans="1:11" hidden="1" x14ac:dyDescent="1.05">
      <c r="A1541" s="222"/>
      <c r="B1541" s="246" t="s">
        <v>1320</v>
      </c>
      <c r="C1541" s="220"/>
      <c r="D1541" s="198" t="s">
        <v>1319</v>
      </c>
      <c r="E1541" s="197" t="s">
        <v>1170</v>
      </c>
      <c r="F1541" s="244">
        <v>0</v>
      </c>
      <c r="G1541" s="245">
        <v>0</v>
      </c>
      <c r="H1541" s="245">
        <v>0</v>
      </c>
      <c r="I1541" s="244">
        <v>0</v>
      </c>
    </row>
    <row r="1542" spans="1:11" hidden="1" x14ac:dyDescent="1.05">
      <c r="A1542" s="222"/>
      <c r="B1542" s="220"/>
      <c r="C1542" s="220"/>
      <c r="E1542" s="197" t="s">
        <v>1169</v>
      </c>
      <c r="F1542" s="236"/>
      <c r="G1542" s="237"/>
      <c r="H1542" s="237"/>
      <c r="I1542" s="236"/>
    </row>
    <row r="1543" spans="1:11" hidden="1" x14ac:dyDescent="1.05">
      <c r="A1543" s="222"/>
      <c r="B1543" s="220"/>
      <c r="C1543" s="220"/>
      <c r="E1543" s="197" t="s">
        <v>1168</v>
      </c>
      <c r="F1543" s="236"/>
      <c r="G1543" s="237"/>
      <c r="H1543" s="237"/>
      <c r="I1543" s="236"/>
    </row>
    <row r="1544" spans="1:11" hidden="1" x14ac:dyDescent="1.05">
      <c r="A1544" s="258"/>
      <c r="B1544" s="256"/>
      <c r="C1544" s="256"/>
      <c r="D1544" s="260"/>
      <c r="E1544" s="259"/>
      <c r="F1544" s="261"/>
      <c r="G1544" s="262"/>
      <c r="H1544" s="262"/>
      <c r="I1544" s="261"/>
    </row>
    <row r="1545" spans="1:11" ht="144" hidden="1" x14ac:dyDescent="1.05">
      <c r="A1545" s="222"/>
      <c r="B1545" s="246" t="s">
        <v>1327</v>
      </c>
      <c r="C1545" s="220"/>
      <c r="D1545" s="198" t="s">
        <v>1326</v>
      </c>
      <c r="E1545" s="197" t="s">
        <v>1170</v>
      </c>
      <c r="F1545" s="244">
        <v>0</v>
      </c>
      <c r="G1545" s="245">
        <v>0</v>
      </c>
      <c r="H1545" s="245">
        <v>0</v>
      </c>
      <c r="I1545" s="244">
        <v>0</v>
      </c>
    </row>
    <row r="1546" spans="1:11" hidden="1" x14ac:dyDescent="1.05">
      <c r="A1546" s="222"/>
      <c r="B1546" s="220"/>
      <c r="C1546" s="220"/>
      <c r="E1546" s="197" t="s">
        <v>1169</v>
      </c>
      <c r="F1546" s="236"/>
      <c r="G1546" s="237"/>
      <c r="H1546" s="237"/>
      <c r="I1546" s="236"/>
    </row>
    <row r="1547" spans="1:11" hidden="1" x14ac:dyDescent="1.05">
      <c r="A1547" s="222"/>
      <c r="B1547" s="220"/>
      <c r="C1547" s="220"/>
      <c r="E1547" s="197" t="s">
        <v>1168</v>
      </c>
      <c r="F1547" s="236"/>
      <c r="G1547" s="237"/>
      <c r="H1547" s="237"/>
      <c r="I1547" s="236"/>
    </row>
    <row r="1548" spans="1:11" hidden="1" x14ac:dyDescent="1.05">
      <c r="A1548" s="222"/>
      <c r="B1548" s="220"/>
      <c r="C1548" s="220"/>
      <c r="F1548" s="236"/>
      <c r="G1548" s="237"/>
      <c r="H1548" s="237"/>
      <c r="I1548" s="236"/>
    </row>
    <row r="1549" spans="1:11" hidden="1" x14ac:dyDescent="1.05">
      <c r="A1549" s="222"/>
      <c r="B1549" s="201" t="s">
        <v>1296</v>
      </c>
      <c r="C1549" s="225" t="s">
        <v>670</v>
      </c>
      <c r="D1549" s="221" t="s">
        <v>1342</v>
      </c>
      <c r="E1549" s="220" t="s">
        <v>1170</v>
      </c>
      <c r="F1549" s="234">
        <f>+F1537+F1541+F1545</f>
        <v>0</v>
      </c>
      <c r="G1549" s="235">
        <f>+G1537+G1541+G1545</f>
        <v>0</v>
      </c>
      <c r="H1549" s="235">
        <f>+H1537+H1541+H1545</f>
        <v>0</v>
      </c>
      <c r="I1549" s="234">
        <f>+I1537+I1541+I1545</f>
        <v>0</v>
      </c>
    </row>
    <row r="1550" spans="1:11" hidden="1" x14ac:dyDescent="1.05">
      <c r="A1550" s="222"/>
      <c r="B1550" s="201"/>
      <c r="C1550" s="225"/>
      <c r="D1550" s="221"/>
      <c r="E1550" s="220" t="s">
        <v>1169</v>
      </c>
      <c r="F1550" s="236"/>
      <c r="G1550" s="237"/>
      <c r="H1550" s="237"/>
      <c r="I1550" s="236"/>
    </row>
    <row r="1551" spans="1:11" hidden="1" x14ac:dyDescent="1.05">
      <c r="A1551" s="222"/>
      <c r="B1551" s="201"/>
      <c r="C1551" s="225"/>
      <c r="D1551" s="221"/>
      <c r="E1551" s="220" t="s">
        <v>1168</v>
      </c>
      <c r="F1551" s="236"/>
      <c r="G1551" s="237"/>
      <c r="H1551" s="237"/>
      <c r="I1551" s="236"/>
    </row>
    <row r="1552" spans="1:11" hidden="1" x14ac:dyDescent="1.05">
      <c r="A1552" s="222"/>
      <c r="B1552" s="220"/>
      <c r="C1552" s="220"/>
      <c r="F1552" s="236"/>
      <c r="G1552" s="237"/>
      <c r="H1552" s="237"/>
      <c r="I1552" s="236"/>
    </row>
    <row r="1553" spans="1:9" hidden="1" x14ac:dyDescent="1.05">
      <c r="A1553" s="250">
        <v>1603</v>
      </c>
      <c r="B1553" s="249" t="s">
        <v>693</v>
      </c>
      <c r="C1553" s="225" t="s">
        <v>671</v>
      </c>
      <c r="D1553" s="598" t="s">
        <v>1341</v>
      </c>
      <c r="E1553" s="598"/>
      <c r="F1553" s="236"/>
      <c r="G1553" s="237"/>
      <c r="H1553" s="237"/>
      <c r="I1553" s="236"/>
    </row>
    <row r="1554" spans="1:9" hidden="1" x14ac:dyDescent="1.05">
      <c r="A1554" s="222"/>
      <c r="B1554" s="246" t="s">
        <v>1307</v>
      </c>
      <c r="C1554" s="220"/>
      <c r="D1554" s="198" t="s">
        <v>1306</v>
      </c>
      <c r="E1554" s="197" t="s">
        <v>1170</v>
      </c>
      <c r="F1554" s="244">
        <v>0</v>
      </c>
      <c r="G1554" s="245">
        <v>0</v>
      </c>
      <c r="H1554" s="245">
        <v>0</v>
      </c>
      <c r="I1554" s="244">
        <v>0</v>
      </c>
    </row>
    <row r="1555" spans="1:9" hidden="1" x14ac:dyDescent="1.05">
      <c r="A1555" s="222"/>
      <c r="B1555" s="220"/>
      <c r="C1555" s="220"/>
      <c r="E1555" s="197" t="s">
        <v>1169</v>
      </c>
      <c r="F1555" s="236"/>
      <c r="G1555" s="237"/>
      <c r="H1555" s="237"/>
      <c r="I1555" s="236"/>
    </row>
    <row r="1556" spans="1:9" hidden="1" x14ac:dyDescent="1.05">
      <c r="A1556" s="222"/>
      <c r="B1556" s="220"/>
      <c r="C1556" s="220"/>
      <c r="E1556" s="197" t="s">
        <v>1168</v>
      </c>
      <c r="F1556" s="236"/>
      <c r="G1556" s="237"/>
      <c r="H1556" s="237"/>
      <c r="I1556" s="236"/>
    </row>
    <row r="1557" spans="1:9" hidden="1" x14ac:dyDescent="1.05">
      <c r="A1557" s="222"/>
      <c r="B1557" s="220"/>
      <c r="C1557" s="220"/>
      <c r="F1557" s="247"/>
      <c r="G1557" s="248"/>
      <c r="H1557" s="248"/>
      <c r="I1557" s="247"/>
    </row>
    <row r="1558" spans="1:9" hidden="1" x14ac:dyDescent="1.05">
      <c r="A1558" s="222"/>
      <c r="B1558" s="246" t="s">
        <v>1320</v>
      </c>
      <c r="C1558" s="220"/>
      <c r="D1558" s="198" t="s">
        <v>1319</v>
      </c>
      <c r="E1558" s="197" t="s">
        <v>1170</v>
      </c>
      <c r="F1558" s="244">
        <v>0</v>
      </c>
      <c r="G1558" s="245">
        <v>0</v>
      </c>
      <c r="H1558" s="245">
        <v>0</v>
      </c>
      <c r="I1558" s="244">
        <v>0</v>
      </c>
    </row>
    <row r="1559" spans="1:9" hidden="1" x14ac:dyDescent="1.05">
      <c r="A1559" s="222"/>
      <c r="B1559" s="220"/>
      <c r="C1559" s="220"/>
      <c r="E1559" s="197" t="s">
        <v>1169</v>
      </c>
      <c r="F1559" s="236"/>
      <c r="G1559" s="237"/>
      <c r="H1559" s="237"/>
      <c r="I1559" s="236"/>
    </row>
    <row r="1560" spans="1:9" hidden="1" x14ac:dyDescent="1.05">
      <c r="A1560" s="222"/>
      <c r="B1560" s="220"/>
      <c r="C1560" s="220"/>
      <c r="E1560" s="197" t="s">
        <v>1168</v>
      </c>
      <c r="F1560" s="236"/>
      <c r="G1560" s="237"/>
      <c r="H1560" s="237"/>
      <c r="I1560" s="236"/>
    </row>
    <row r="1561" spans="1:9" hidden="1" x14ac:dyDescent="1.05">
      <c r="A1561" s="258"/>
      <c r="B1561" s="256"/>
      <c r="C1561" s="256"/>
      <c r="D1561" s="260"/>
      <c r="E1561" s="259"/>
      <c r="F1561" s="261"/>
      <c r="G1561" s="262"/>
      <c r="H1561" s="262"/>
      <c r="I1561" s="261"/>
    </row>
    <row r="1562" spans="1:9" ht="144" hidden="1" x14ac:dyDescent="1.05">
      <c r="A1562" s="222"/>
      <c r="B1562" s="246" t="s">
        <v>1327</v>
      </c>
      <c r="C1562" s="220"/>
      <c r="D1562" s="198" t="s">
        <v>1326</v>
      </c>
      <c r="E1562" s="197" t="s">
        <v>1170</v>
      </c>
      <c r="F1562" s="244">
        <v>0</v>
      </c>
      <c r="G1562" s="245">
        <v>0</v>
      </c>
      <c r="H1562" s="245">
        <v>0</v>
      </c>
      <c r="I1562" s="244">
        <v>0</v>
      </c>
    </row>
    <row r="1563" spans="1:9" hidden="1" x14ac:dyDescent="1.05">
      <c r="A1563" s="222"/>
      <c r="B1563" s="220"/>
      <c r="C1563" s="220"/>
      <c r="E1563" s="197" t="s">
        <v>1169</v>
      </c>
      <c r="F1563" s="236"/>
      <c r="G1563" s="237"/>
      <c r="H1563" s="237"/>
      <c r="I1563" s="236"/>
    </row>
    <row r="1564" spans="1:9" hidden="1" x14ac:dyDescent="1.05">
      <c r="A1564" s="222"/>
      <c r="B1564" s="220"/>
      <c r="C1564" s="220"/>
      <c r="E1564" s="197" t="s">
        <v>1168</v>
      </c>
      <c r="F1564" s="236"/>
      <c r="G1564" s="237"/>
      <c r="H1564" s="237"/>
      <c r="I1564" s="236"/>
    </row>
    <row r="1565" spans="1:9" hidden="1" x14ac:dyDescent="1.05">
      <c r="A1565" s="222"/>
      <c r="B1565" s="220"/>
      <c r="C1565" s="220"/>
      <c r="F1565" s="236"/>
      <c r="G1565" s="237"/>
      <c r="H1565" s="237"/>
      <c r="I1565" s="236"/>
    </row>
    <row r="1566" spans="1:9" ht="288" hidden="1" x14ac:dyDescent="1.05">
      <c r="A1566" s="222"/>
      <c r="B1566" s="201" t="s">
        <v>1296</v>
      </c>
      <c r="C1566" s="225" t="s">
        <v>671</v>
      </c>
      <c r="D1566" s="221" t="s">
        <v>1341</v>
      </c>
      <c r="E1566" s="220" t="s">
        <v>1170</v>
      </c>
      <c r="F1566" s="234">
        <f>+F1554+F1558+F1562</f>
        <v>0</v>
      </c>
      <c r="G1566" s="235">
        <f>+G1554+G1558+G1562</f>
        <v>0</v>
      </c>
      <c r="H1566" s="235">
        <f>+H1554+H1558+H1562</f>
        <v>0</v>
      </c>
      <c r="I1566" s="234">
        <f>+I1554+I1558+I1562</f>
        <v>0</v>
      </c>
    </row>
    <row r="1567" spans="1:9" hidden="1" x14ac:dyDescent="1.05">
      <c r="A1567" s="222"/>
      <c r="B1567" s="201"/>
      <c r="C1567" s="225"/>
      <c r="D1567" s="221"/>
      <c r="E1567" s="220" t="s">
        <v>1169</v>
      </c>
      <c r="F1567" s="236"/>
      <c r="G1567" s="237"/>
      <c r="H1567" s="237"/>
      <c r="I1567" s="236"/>
    </row>
    <row r="1568" spans="1:9" hidden="1" x14ac:dyDescent="1.05">
      <c r="A1568" s="222"/>
      <c r="B1568" s="201"/>
      <c r="C1568" s="225"/>
      <c r="D1568" s="221"/>
      <c r="E1568" s="220" t="s">
        <v>1168</v>
      </c>
      <c r="F1568" s="236"/>
      <c r="G1568" s="237"/>
      <c r="H1568" s="237"/>
      <c r="I1568" s="236"/>
    </row>
    <row r="1569" spans="1:9" hidden="1" x14ac:dyDescent="1.05">
      <c r="A1569" s="222"/>
      <c r="B1569" s="220"/>
      <c r="C1569" s="220"/>
      <c r="E1569" s="220"/>
      <c r="F1569" s="236"/>
      <c r="G1569" s="237"/>
      <c r="H1569" s="237"/>
      <c r="I1569" s="236"/>
    </row>
    <row r="1570" spans="1:9" hidden="1" x14ac:dyDescent="1.05">
      <c r="A1570" s="614"/>
      <c r="B1570" s="615"/>
      <c r="C1570" s="243"/>
      <c r="D1570" s="242"/>
      <c r="E1570" s="241"/>
      <c r="F1570" s="239"/>
      <c r="G1570" s="240"/>
      <c r="H1570" s="240"/>
      <c r="I1570" s="239"/>
    </row>
    <row r="1571" spans="1:9" ht="144" hidden="1" x14ac:dyDescent="1.05">
      <c r="A1571" s="601" t="s">
        <v>1340</v>
      </c>
      <c r="B1571" s="602"/>
      <c r="C1571" s="602"/>
      <c r="D1571" s="227" t="s">
        <v>1339</v>
      </c>
      <c r="E1571" s="220" t="s">
        <v>1170</v>
      </c>
      <c r="F1571" s="218">
        <f>+F1531+F1549+F1566</f>
        <v>0</v>
      </c>
      <c r="G1571" s="219">
        <f>+G1531+G1549+G1566</f>
        <v>0</v>
      </c>
      <c r="H1571" s="219">
        <f>+H1531+H1549+H1566</f>
        <v>0</v>
      </c>
      <c r="I1571" s="218">
        <f>+I1531+I1549+I1566</f>
        <v>0</v>
      </c>
    </row>
    <row r="1572" spans="1:9" hidden="1" x14ac:dyDescent="1.05">
      <c r="A1572" s="231"/>
      <c r="B1572" s="230"/>
      <c r="C1572" s="230"/>
      <c r="D1572" s="227"/>
      <c r="E1572" s="220" t="s">
        <v>1169</v>
      </c>
      <c r="F1572" s="218"/>
      <c r="G1572" s="219"/>
      <c r="H1572" s="219"/>
      <c r="I1572" s="218"/>
    </row>
    <row r="1573" spans="1:9" hidden="1" x14ac:dyDescent="1.05">
      <c r="A1573" s="226"/>
      <c r="B1573" s="225"/>
      <c r="C1573" s="220"/>
      <c r="D1573" s="227"/>
      <c r="E1573" s="220" t="s">
        <v>1168</v>
      </c>
      <c r="F1573" s="223"/>
      <c r="G1573" s="224"/>
      <c r="H1573" s="224"/>
      <c r="I1573" s="223"/>
    </row>
    <row r="1574" spans="1:9" hidden="1" x14ac:dyDescent="1.05">
      <c r="A1574" s="258"/>
      <c r="B1574" s="256"/>
      <c r="C1574" s="256"/>
      <c r="D1574" s="257"/>
      <c r="E1574" s="256"/>
      <c r="F1574" s="254"/>
      <c r="G1574" s="255"/>
      <c r="H1574" s="255"/>
      <c r="I1574" s="254"/>
    </row>
    <row r="1575" spans="1:9" hidden="1" x14ac:dyDescent="1.05">
      <c r="A1575" s="222"/>
      <c r="B1575" s="220"/>
      <c r="C1575" s="220"/>
      <c r="D1575" s="221"/>
      <c r="E1575" s="220"/>
      <c r="F1575" s="218"/>
      <c r="G1575" s="219"/>
      <c r="H1575" s="219"/>
      <c r="I1575" s="218"/>
    </row>
    <row r="1576" spans="1:9" ht="144.75" hidden="1" thickBot="1" x14ac:dyDescent="1.1000000000000001">
      <c r="A1576" s="639" t="s">
        <v>1300</v>
      </c>
      <c r="B1576" s="640"/>
      <c r="C1576" s="253" t="s">
        <v>1020</v>
      </c>
      <c r="D1576" s="216" t="s">
        <v>1334</v>
      </c>
      <c r="E1576" s="252"/>
      <c r="F1576" s="213"/>
      <c r="G1576" s="214"/>
      <c r="H1576" s="214"/>
      <c r="I1576" s="213"/>
    </row>
    <row r="1577" spans="1:9" hidden="1" x14ac:dyDescent="1.05">
      <c r="A1577" s="222"/>
      <c r="B1577" s="220"/>
      <c r="C1577" s="220"/>
      <c r="D1577" s="221"/>
      <c r="E1577" s="220"/>
      <c r="F1577" s="218"/>
      <c r="G1577" s="219"/>
      <c r="H1577" s="219"/>
      <c r="I1577" s="218"/>
    </row>
    <row r="1578" spans="1:9" hidden="1" x14ac:dyDescent="1.05">
      <c r="A1578" s="222"/>
      <c r="B1578" s="220"/>
      <c r="C1578" s="220"/>
      <c r="F1578" s="247"/>
      <c r="G1578" s="248"/>
      <c r="H1578" s="248"/>
      <c r="I1578" s="247"/>
    </row>
    <row r="1579" spans="1:9" hidden="1" x14ac:dyDescent="1.05">
      <c r="A1579" s="250">
        <v>1701</v>
      </c>
      <c r="B1579" s="249" t="s">
        <v>693</v>
      </c>
      <c r="C1579" s="225" t="s">
        <v>1338</v>
      </c>
      <c r="D1579" s="221" t="s">
        <v>1337</v>
      </c>
      <c r="E1579" s="220"/>
      <c r="F1579" s="247"/>
      <c r="G1579" s="248"/>
      <c r="H1579" s="248"/>
      <c r="I1579" s="247"/>
    </row>
    <row r="1580" spans="1:9" hidden="1" x14ac:dyDescent="1.05">
      <c r="A1580" s="222"/>
      <c r="B1580" s="246" t="s">
        <v>1307</v>
      </c>
      <c r="C1580" s="220"/>
      <c r="D1580" s="198" t="s">
        <v>1306</v>
      </c>
      <c r="E1580" s="197" t="s">
        <v>1170</v>
      </c>
      <c r="F1580" s="244">
        <v>0</v>
      </c>
      <c r="G1580" s="245">
        <v>0</v>
      </c>
      <c r="H1580" s="245">
        <v>0</v>
      </c>
      <c r="I1580" s="244">
        <v>0</v>
      </c>
    </row>
    <row r="1581" spans="1:9" hidden="1" x14ac:dyDescent="1.05">
      <c r="A1581" s="222"/>
      <c r="B1581" s="246"/>
      <c r="C1581" s="220"/>
      <c r="E1581" s="197" t="s">
        <v>1169</v>
      </c>
      <c r="F1581" s="244"/>
      <c r="G1581" s="245"/>
      <c r="H1581" s="245"/>
      <c r="I1581" s="244"/>
    </row>
    <row r="1582" spans="1:9" hidden="1" x14ac:dyDescent="1.05">
      <c r="A1582" s="222"/>
      <c r="B1582" s="220"/>
      <c r="C1582" s="220"/>
      <c r="E1582" s="197" t="s">
        <v>1168</v>
      </c>
      <c r="F1582" s="236"/>
      <c r="G1582" s="237"/>
      <c r="H1582" s="237"/>
      <c r="I1582" s="236"/>
    </row>
    <row r="1583" spans="1:9" hidden="1" x14ac:dyDescent="1.05">
      <c r="A1583" s="222"/>
      <c r="B1583" s="220"/>
      <c r="C1583" s="220"/>
      <c r="F1583" s="247"/>
      <c r="G1583" s="248"/>
      <c r="H1583" s="248"/>
      <c r="I1583" s="247"/>
    </row>
    <row r="1584" spans="1:9" hidden="1" x14ac:dyDescent="1.05">
      <c r="A1584" s="222"/>
      <c r="B1584" s="246" t="s">
        <v>1320</v>
      </c>
      <c r="C1584" s="220"/>
      <c r="D1584" s="198" t="s">
        <v>1319</v>
      </c>
      <c r="E1584" s="197" t="s">
        <v>1170</v>
      </c>
      <c r="F1584" s="244">
        <v>0</v>
      </c>
      <c r="G1584" s="245">
        <v>0</v>
      </c>
      <c r="H1584" s="245">
        <v>0</v>
      </c>
      <c r="I1584" s="244">
        <v>0</v>
      </c>
    </row>
    <row r="1585" spans="1:11" hidden="1" x14ac:dyDescent="1.05">
      <c r="A1585" s="222"/>
      <c r="B1585" s="246"/>
      <c r="C1585" s="220"/>
      <c r="E1585" s="197" t="s">
        <v>1169</v>
      </c>
      <c r="F1585" s="244"/>
      <c r="G1585" s="245"/>
      <c r="H1585" s="245"/>
      <c r="I1585" s="244"/>
    </row>
    <row r="1586" spans="1:11" hidden="1" x14ac:dyDescent="1.05">
      <c r="A1586" s="222"/>
      <c r="B1586" s="220"/>
      <c r="C1586" s="220"/>
      <c r="E1586" s="197" t="s">
        <v>1168</v>
      </c>
      <c r="F1586" s="236"/>
      <c r="G1586" s="237"/>
      <c r="H1586" s="237"/>
      <c r="I1586" s="236"/>
    </row>
    <row r="1587" spans="1:11" hidden="1" x14ac:dyDescent="1.05">
      <c r="A1587" s="222"/>
      <c r="B1587" s="220"/>
      <c r="C1587" s="220"/>
      <c r="F1587" s="247"/>
      <c r="G1587" s="248"/>
      <c r="H1587" s="248"/>
      <c r="I1587" s="247"/>
    </row>
    <row r="1588" spans="1:11" ht="144" hidden="1" x14ac:dyDescent="1.05">
      <c r="A1588" s="222"/>
      <c r="B1588" s="246" t="s">
        <v>1327</v>
      </c>
      <c r="C1588" s="220"/>
      <c r="D1588" s="198" t="s">
        <v>1326</v>
      </c>
      <c r="E1588" s="197" t="s">
        <v>1170</v>
      </c>
      <c r="F1588" s="244">
        <v>0</v>
      </c>
      <c r="G1588" s="245">
        <v>0</v>
      </c>
      <c r="H1588" s="245">
        <v>0</v>
      </c>
      <c r="I1588" s="244">
        <v>0</v>
      </c>
    </row>
    <row r="1589" spans="1:11" hidden="1" x14ac:dyDescent="1.05">
      <c r="A1589" s="222"/>
      <c r="B1589" s="220"/>
      <c r="C1589" s="220"/>
      <c r="E1589" s="197" t="s">
        <v>1169</v>
      </c>
      <c r="F1589" s="236"/>
      <c r="G1589" s="237"/>
      <c r="H1589" s="237"/>
      <c r="I1589" s="236"/>
    </row>
    <row r="1590" spans="1:11" hidden="1" x14ac:dyDescent="1.05">
      <c r="A1590" s="222"/>
      <c r="B1590" s="220"/>
      <c r="C1590" s="220"/>
      <c r="E1590" s="197" t="s">
        <v>1168</v>
      </c>
      <c r="F1590" s="236"/>
      <c r="G1590" s="237"/>
      <c r="H1590" s="237"/>
      <c r="I1590" s="236"/>
    </row>
    <row r="1591" spans="1:11" hidden="1" x14ac:dyDescent="1.05">
      <c r="A1591" s="222"/>
      <c r="B1591" s="220"/>
      <c r="C1591" s="220"/>
      <c r="F1591" s="236"/>
      <c r="G1591" s="237"/>
      <c r="H1591" s="237"/>
      <c r="I1591" s="236"/>
    </row>
    <row r="1592" spans="1:11" s="201" customFormat="1" hidden="1" x14ac:dyDescent="1.05">
      <c r="A1592" s="222"/>
      <c r="B1592" s="201" t="s">
        <v>1296</v>
      </c>
      <c r="C1592" s="225" t="s">
        <v>1338</v>
      </c>
      <c r="D1592" s="221" t="s">
        <v>1337</v>
      </c>
      <c r="E1592" s="220" t="s">
        <v>1170</v>
      </c>
      <c r="F1592" s="234">
        <f>+F1580+F1584+F1588</f>
        <v>0</v>
      </c>
      <c r="G1592" s="235">
        <f>+G1580+G1584+G1588</f>
        <v>0</v>
      </c>
      <c r="H1592" s="235">
        <f>+H1580+H1584+H1588</f>
        <v>0</v>
      </c>
      <c r="I1592" s="234">
        <f>+I1580+I1584+I1588</f>
        <v>0</v>
      </c>
      <c r="J1592" s="202"/>
      <c r="K1592" s="202"/>
    </row>
    <row r="1593" spans="1:11" s="201" customFormat="1" hidden="1" x14ac:dyDescent="1.05">
      <c r="A1593" s="222"/>
      <c r="C1593" s="225"/>
      <c r="D1593" s="221"/>
      <c r="E1593" s="220" t="s">
        <v>1169</v>
      </c>
      <c r="F1593" s="234"/>
      <c r="G1593" s="235"/>
      <c r="H1593" s="235"/>
      <c r="I1593" s="234"/>
      <c r="J1593" s="202"/>
      <c r="K1593" s="202"/>
    </row>
    <row r="1594" spans="1:11" s="201" customFormat="1" hidden="1" x14ac:dyDescent="1.05">
      <c r="A1594" s="222"/>
      <c r="C1594" s="225"/>
      <c r="D1594" s="221"/>
      <c r="E1594" s="220" t="s">
        <v>1168</v>
      </c>
      <c r="F1594" s="236"/>
      <c r="G1594" s="237"/>
      <c r="H1594" s="237"/>
      <c r="I1594" s="236"/>
      <c r="J1594" s="202"/>
      <c r="K1594" s="202"/>
    </row>
    <row r="1595" spans="1:11" s="201" customFormat="1" hidden="1" x14ac:dyDescent="1.05">
      <c r="A1595" s="222"/>
      <c r="B1595" s="220"/>
      <c r="C1595" s="220"/>
      <c r="D1595" s="198"/>
      <c r="E1595" s="197"/>
      <c r="F1595" s="247"/>
      <c r="G1595" s="248"/>
      <c r="H1595" s="248"/>
      <c r="I1595" s="247"/>
      <c r="J1595" s="202"/>
      <c r="K1595" s="202"/>
    </row>
    <row r="1596" spans="1:11" s="201" customFormat="1" hidden="1" x14ac:dyDescent="1.05">
      <c r="A1596" s="250">
        <v>1702</v>
      </c>
      <c r="B1596" s="249" t="s">
        <v>693</v>
      </c>
      <c r="C1596" s="225" t="s">
        <v>670</v>
      </c>
      <c r="D1596" s="598" t="s">
        <v>1336</v>
      </c>
      <c r="E1596" s="598"/>
      <c r="F1596" s="223"/>
      <c r="G1596" s="224"/>
      <c r="H1596" s="224"/>
      <c r="I1596" s="223"/>
      <c r="J1596" s="202"/>
      <c r="K1596" s="202"/>
    </row>
    <row r="1597" spans="1:11" hidden="1" x14ac:dyDescent="1.05">
      <c r="A1597" s="222"/>
      <c r="B1597" s="246" t="s">
        <v>1307</v>
      </c>
      <c r="C1597" s="220"/>
      <c r="D1597" s="198" t="s">
        <v>1306</v>
      </c>
      <c r="E1597" s="197" t="s">
        <v>1170</v>
      </c>
      <c r="F1597" s="244">
        <v>0</v>
      </c>
      <c r="G1597" s="245">
        <v>0</v>
      </c>
      <c r="H1597" s="245">
        <v>0</v>
      </c>
      <c r="I1597" s="244">
        <v>0</v>
      </c>
    </row>
    <row r="1598" spans="1:11" hidden="1" x14ac:dyDescent="1.05">
      <c r="A1598" s="222"/>
      <c r="B1598" s="246"/>
      <c r="C1598" s="220"/>
      <c r="E1598" s="197" t="s">
        <v>1169</v>
      </c>
      <c r="F1598" s="244"/>
      <c r="G1598" s="245"/>
      <c r="H1598" s="245"/>
      <c r="I1598" s="244"/>
    </row>
    <row r="1599" spans="1:11" hidden="1" x14ac:dyDescent="1.05">
      <c r="A1599" s="222"/>
      <c r="B1599" s="220"/>
      <c r="C1599" s="220"/>
      <c r="E1599" s="197" t="s">
        <v>1168</v>
      </c>
      <c r="F1599" s="236"/>
      <c r="G1599" s="237"/>
      <c r="H1599" s="237"/>
      <c r="I1599" s="236"/>
    </row>
    <row r="1600" spans="1:11" hidden="1" x14ac:dyDescent="1.05">
      <c r="A1600" s="222"/>
      <c r="B1600" s="220"/>
      <c r="C1600" s="220"/>
      <c r="F1600" s="247"/>
      <c r="G1600" s="248"/>
      <c r="H1600" s="248"/>
      <c r="I1600" s="247"/>
    </row>
    <row r="1601" spans="1:9" hidden="1" x14ac:dyDescent="1.05">
      <c r="A1601" s="222"/>
      <c r="B1601" s="246" t="s">
        <v>1320</v>
      </c>
      <c r="C1601" s="220"/>
      <c r="D1601" s="198" t="s">
        <v>1319</v>
      </c>
      <c r="E1601" s="197" t="s">
        <v>1170</v>
      </c>
      <c r="F1601" s="244">
        <v>0</v>
      </c>
      <c r="G1601" s="245">
        <v>0</v>
      </c>
      <c r="H1601" s="245">
        <v>0</v>
      </c>
      <c r="I1601" s="244">
        <v>0</v>
      </c>
    </row>
    <row r="1602" spans="1:9" hidden="1" x14ac:dyDescent="1.05">
      <c r="A1602" s="222"/>
      <c r="B1602" s="220"/>
      <c r="C1602" s="220"/>
      <c r="E1602" s="197" t="s">
        <v>1169</v>
      </c>
      <c r="F1602" s="236"/>
      <c r="G1602" s="237"/>
      <c r="H1602" s="237"/>
      <c r="I1602" s="236"/>
    </row>
    <row r="1603" spans="1:9" hidden="1" x14ac:dyDescent="1.05">
      <c r="A1603" s="222"/>
      <c r="B1603" s="220"/>
      <c r="C1603" s="220"/>
      <c r="E1603" s="197" t="s">
        <v>1168</v>
      </c>
      <c r="F1603" s="236"/>
      <c r="G1603" s="237"/>
      <c r="H1603" s="237"/>
      <c r="I1603" s="236"/>
    </row>
    <row r="1604" spans="1:9" hidden="1" x14ac:dyDescent="1.05">
      <c r="A1604" s="222"/>
      <c r="B1604" s="220"/>
      <c r="C1604" s="220"/>
      <c r="F1604" s="247"/>
      <c r="G1604" s="248"/>
      <c r="H1604" s="248"/>
      <c r="I1604" s="247"/>
    </row>
    <row r="1605" spans="1:9" ht="144" hidden="1" x14ac:dyDescent="1.05">
      <c r="A1605" s="222"/>
      <c r="B1605" s="246" t="s">
        <v>1327</v>
      </c>
      <c r="C1605" s="220"/>
      <c r="D1605" s="198" t="s">
        <v>1326</v>
      </c>
      <c r="E1605" s="197" t="s">
        <v>1170</v>
      </c>
      <c r="F1605" s="244">
        <v>0</v>
      </c>
      <c r="G1605" s="245">
        <v>0</v>
      </c>
      <c r="H1605" s="245">
        <v>0</v>
      </c>
      <c r="I1605" s="244">
        <v>0</v>
      </c>
    </row>
    <row r="1606" spans="1:9" hidden="1" x14ac:dyDescent="1.05">
      <c r="A1606" s="222"/>
      <c r="B1606" s="220"/>
      <c r="C1606" s="220"/>
      <c r="E1606" s="197" t="s">
        <v>1169</v>
      </c>
      <c r="F1606" s="236"/>
      <c r="G1606" s="237"/>
      <c r="H1606" s="237"/>
      <c r="I1606" s="236"/>
    </row>
    <row r="1607" spans="1:9" hidden="1" x14ac:dyDescent="1.05">
      <c r="A1607" s="222"/>
      <c r="B1607" s="220"/>
      <c r="C1607" s="220"/>
      <c r="E1607" s="197" t="s">
        <v>1168</v>
      </c>
      <c r="F1607" s="236"/>
      <c r="G1607" s="237"/>
      <c r="H1607" s="237"/>
      <c r="I1607" s="236"/>
    </row>
    <row r="1608" spans="1:9" hidden="1" x14ac:dyDescent="1.05">
      <c r="A1608" s="222"/>
      <c r="B1608" s="220"/>
      <c r="C1608" s="220"/>
      <c r="F1608" s="236"/>
      <c r="G1608" s="237"/>
      <c r="H1608" s="237"/>
      <c r="I1608" s="236"/>
    </row>
    <row r="1609" spans="1:9" ht="288" hidden="1" x14ac:dyDescent="1.05">
      <c r="A1609" s="222"/>
      <c r="B1609" s="201" t="s">
        <v>1296</v>
      </c>
      <c r="C1609" s="225" t="s">
        <v>670</v>
      </c>
      <c r="D1609" s="221" t="s">
        <v>1336</v>
      </c>
      <c r="E1609" s="220" t="s">
        <v>1170</v>
      </c>
      <c r="F1609" s="234">
        <f>+F1597+F1601+F1605</f>
        <v>0</v>
      </c>
      <c r="G1609" s="235">
        <f>+G1597+G1601+G1605</f>
        <v>0</v>
      </c>
      <c r="H1609" s="235">
        <f>+H1597+H1601+H1605</f>
        <v>0</v>
      </c>
      <c r="I1609" s="234">
        <f>+I1597+I1601+I1605</f>
        <v>0</v>
      </c>
    </row>
    <row r="1610" spans="1:9" hidden="1" x14ac:dyDescent="1.05">
      <c r="A1610" s="222"/>
      <c r="B1610" s="201"/>
      <c r="C1610" s="225"/>
      <c r="D1610" s="221"/>
      <c r="E1610" s="220" t="s">
        <v>1169</v>
      </c>
      <c r="F1610" s="234"/>
      <c r="G1610" s="235"/>
      <c r="H1610" s="235"/>
      <c r="I1610" s="234"/>
    </row>
    <row r="1611" spans="1:9" hidden="1" x14ac:dyDescent="1.05">
      <c r="A1611" s="222"/>
      <c r="B1611" s="201"/>
      <c r="C1611" s="225"/>
      <c r="D1611" s="221"/>
      <c r="E1611" s="220" t="s">
        <v>1168</v>
      </c>
      <c r="F1611" s="236"/>
      <c r="G1611" s="237"/>
      <c r="H1611" s="237"/>
      <c r="I1611" s="236"/>
    </row>
    <row r="1612" spans="1:9" hidden="1" x14ac:dyDescent="1.05">
      <c r="A1612" s="222"/>
      <c r="B1612" s="220"/>
      <c r="C1612" s="220"/>
      <c r="E1612" s="220"/>
      <c r="F1612" s="236"/>
      <c r="G1612" s="237"/>
      <c r="H1612" s="237"/>
      <c r="I1612" s="236"/>
    </row>
    <row r="1613" spans="1:9" hidden="1" x14ac:dyDescent="1.05">
      <c r="A1613" s="614"/>
      <c r="B1613" s="615"/>
      <c r="C1613" s="243"/>
      <c r="D1613" s="242"/>
      <c r="E1613" s="241"/>
      <c r="F1613" s="239"/>
      <c r="G1613" s="240"/>
      <c r="H1613" s="240"/>
      <c r="I1613" s="239"/>
    </row>
    <row r="1614" spans="1:9" ht="144" hidden="1" x14ac:dyDescent="1.05">
      <c r="A1614" s="601" t="s">
        <v>1335</v>
      </c>
      <c r="B1614" s="602"/>
      <c r="C1614" s="602"/>
      <c r="D1614" s="227" t="s">
        <v>1334</v>
      </c>
      <c r="E1614" s="220" t="s">
        <v>1170</v>
      </c>
      <c r="F1614" s="218">
        <f>+F1609+F1592</f>
        <v>0</v>
      </c>
      <c r="G1614" s="219">
        <f>+G1609+G1592</f>
        <v>0</v>
      </c>
      <c r="H1614" s="219">
        <f>+H1609+H1592</f>
        <v>0</v>
      </c>
      <c r="I1614" s="218">
        <f>+I1609+I1592</f>
        <v>0</v>
      </c>
    </row>
    <row r="1615" spans="1:9" hidden="1" x14ac:dyDescent="1.05">
      <c r="A1615" s="226"/>
      <c r="B1615" s="225"/>
      <c r="C1615" s="220"/>
      <c r="D1615" s="221"/>
      <c r="E1615" s="220" t="s">
        <v>1169</v>
      </c>
      <c r="F1615" s="223"/>
      <c r="G1615" s="224"/>
      <c r="H1615" s="224"/>
      <c r="I1615" s="223"/>
    </row>
    <row r="1616" spans="1:9" hidden="1" x14ac:dyDescent="1.05">
      <c r="A1616" s="226"/>
      <c r="B1616" s="225"/>
      <c r="C1616" s="220"/>
      <c r="D1616" s="221"/>
      <c r="E1616" s="220" t="s">
        <v>1168</v>
      </c>
      <c r="F1616" s="223"/>
      <c r="G1616" s="224"/>
      <c r="H1616" s="224"/>
      <c r="I1616" s="223"/>
    </row>
    <row r="1617" spans="1:9" hidden="1" x14ac:dyDescent="1.05">
      <c r="A1617" s="258"/>
      <c r="B1617" s="256"/>
      <c r="C1617" s="256"/>
      <c r="D1617" s="257"/>
      <c r="E1617" s="256"/>
      <c r="F1617" s="254"/>
      <c r="G1617" s="255"/>
      <c r="H1617" s="255"/>
      <c r="I1617" s="254"/>
    </row>
    <row r="1618" spans="1:9" ht="24.75" hidden="1" customHeight="1" x14ac:dyDescent="1.05">
      <c r="A1618" s="222"/>
      <c r="B1618" s="220"/>
      <c r="C1618" s="220"/>
      <c r="F1618" s="247"/>
      <c r="G1618" s="248"/>
      <c r="H1618" s="248"/>
      <c r="I1618" s="247"/>
    </row>
    <row r="1619" spans="1:9" ht="144.75" hidden="1" thickBot="1" x14ac:dyDescent="1.1000000000000001">
      <c r="A1619" s="639" t="s">
        <v>1300</v>
      </c>
      <c r="B1619" s="640"/>
      <c r="C1619" s="253" t="s">
        <v>666</v>
      </c>
      <c r="D1619" s="216" t="s">
        <v>1330</v>
      </c>
      <c r="E1619" s="252"/>
      <c r="F1619" s="213"/>
      <c r="G1619" s="214"/>
      <c r="H1619" s="214"/>
      <c r="I1619" s="213"/>
    </row>
    <row r="1620" spans="1:9" hidden="1" x14ac:dyDescent="1.05">
      <c r="A1620" s="222"/>
      <c r="B1620" s="220"/>
      <c r="C1620" s="220"/>
      <c r="D1620" s="221"/>
      <c r="E1620" s="220"/>
      <c r="F1620" s="218"/>
      <c r="G1620" s="219"/>
      <c r="H1620" s="219"/>
      <c r="I1620" s="218"/>
    </row>
    <row r="1621" spans="1:9" ht="144" hidden="1" x14ac:dyDescent="1.05">
      <c r="A1621" s="250">
        <v>1801</v>
      </c>
      <c r="B1621" s="249" t="s">
        <v>693</v>
      </c>
      <c r="C1621" s="225" t="s">
        <v>665</v>
      </c>
      <c r="D1621" s="221" t="s">
        <v>1333</v>
      </c>
      <c r="E1621" s="220"/>
      <c r="F1621" s="247"/>
      <c r="G1621" s="248"/>
      <c r="H1621" s="248"/>
      <c r="I1621" s="247"/>
    </row>
    <row r="1622" spans="1:9" hidden="1" x14ac:dyDescent="1.05">
      <c r="A1622" s="222"/>
      <c r="B1622" s="246" t="s">
        <v>1307</v>
      </c>
      <c r="C1622" s="220"/>
      <c r="D1622" s="198" t="s">
        <v>1306</v>
      </c>
      <c r="E1622" s="197" t="s">
        <v>1170</v>
      </c>
      <c r="F1622" s="244">
        <v>0</v>
      </c>
      <c r="G1622" s="245">
        <v>0</v>
      </c>
      <c r="H1622" s="245">
        <v>0</v>
      </c>
      <c r="I1622" s="244">
        <v>0</v>
      </c>
    </row>
    <row r="1623" spans="1:9" hidden="1" x14ac:dyDescent="1.05">
      <c r="A1623" s="222"/>
      <c r="B1623" s="246"/>
      <c r="C1623" s="220"/>
      <c r="E1623" s="197" t="s">
        <v>1169</v>
      </c>
      <c r="F1623" s="244"/>
      <c r="G1623" s="245"/>
      <c r="H1623" s="245"/>
      <c r="I1623" s="244"/>
    </row>
    <row r="1624" spans="1:9" hidden="1" x14ac:dyDescent="1.05">
      <c r="A1624" s="222"/>
      <c r="B1624" s="220"/>
      <c r="C1624" s="220"/>
      <c r="E1624" s="197" t="s">
        <v>1168</v>
      </c>
      <c r="F1624" s="236"/>
      <c r="G1624" s="237"/>
      <c r="H1624" s="237"/>
      <c r="I1624" s="236"/>
    </row>
    <row r="1625" spans="1:9" hidden="1" x14ac:dyDescent="1.05">
      <c r="A1625" s="222"/>
      <c r="B1625" s="220"/>
      <c r="C1625" s="220"/>
      <c r="F1625" s="247"/>
      <c r="G1625" s="248"/>
      <c r="H1625" s="248"/>
      <c r="I1625" s="247"/>
    </row>
    <row r="1626" spans="1:9" hidden="1" x14ac:dyDescent="1.05">
      <c r="A1626" s="222"/>
      <c r="B1626" s="246" t="s">
        <v>1320</v>
      </c>
      <c r="C1626" s="220"/>
      <c r="D1626" s="198" t="s">
        <v>1319</v>
      </c>
      <c r="E1626" s="197" t="s">
        <v>1170</v>
      </c>
      <c r="F1626" s="244">
        <v>0</v>
      </c>
      <c r="G1626" s="245">
        <v>0</v>
      </c>
      <c r="H1626" s="245">
        <v>0</v>
      </c>
      <c r="I1626" s="244">
        <v>0</v>
      </c>
    </row>
    <row r="1627" spans="1:9" hidden="1" x14ac:dyDescent="1.05">
      <c r="A1627" s="222"/>
      <c r="B1627" s="246"/>
      <c r="C1627" s="220"/>
      <c r="E1627" s="197" t="s">
        <v>1169</v>
      </c>
      <c r="F1627" s="244"/>
      <c r="G1627" s="245"/>
      <c r="H1627" s="245"/>
      <c r="I1627" s="244"/>
    </row>
    <row r="1628" spans="1:9" hidden="1" x14ac:dyDescent="1.05">
      <c r="A1628" s="222"/>
      <c r="B1628" s="220"/>
      <c r="C1628" s="220"/>
      <c r="E1628" s="197" t="s">
        <v>1168</v>
      </c>
      <c r="F1628" s="236"/>
      <c r="G1628" s="237"/>
      <c r="H1628" s="237"/>
      <c r="I1628" s="236"/>
    </row>
    <row r="1629" spans="1:9" hidden="1" x14ac:dyDescent="1.05">
      <c r="A1629" s="222"/>
      <c r="B1629" s="220"/>
      <c r="C1629" s="220"/>
      <c r="F1629" s="247"/>
      <c r="G1629" s="248"/>
      <c r="H1629" s="248"/>
      <c r="I1629" s="247"/>
    </row>
    <row r="1630" spans="1:9" ht="144" hidden="1" x14ac:dyDescent="1.05">
      <c r="A1630" s="222"/>
      <c r="B1630" s="246" t="s">
        <v>1327</v>
      </c>
      <c r="C1630" s="220"/>
      <c r="D1630" s="198" t="s">
        <v>1326</v>
      </c>
      <c r="E1630" s="197" t="s">
        <v>1170</v>
      </c>
      <c r="F1630" s="244">
        <v>0</v>
      </c>
      <c r="G1630" s="245">
        <v>0</v>
      </c>
      <c r="H1630" s="245">
        <v>0</v>
      </c>
      <c r="I1630" s="244">
        <v>0</v>
      </c>
    </row>
    <row r="1631" spans="1:9" hidden="1" x14ac:dyDescent="1.05">
      <c r="A1631" s="222"/>
      <c r="B1631" s="220"/>
      <c r="C1631" s="220"/>
      <c r="E1631" s="197" t="s">
        <v>1169</v>
      </c>
      <c r="F1631" s="236"/>
      <c r="G1631" s="237"/>
      <c r="H1631" s="237"/>
      <c r="I1631" s="236"/>
    </row>
    <row r="1632" spans="1:9" hidden="1" x14ac:dyDescent="1.05">
      <c r="A1632" s="222"/>
      <c r="B1632" s="220"/>
      <c r="C1632" s="220"/>
      <c r="E1632" s="197" t="s">
        <v>1168</v>
      </c>
      <c r="F1632" s="236"/>
      <c r="G1632" s="237"/>
      <c r="H1632" s="237"/>
      <c r="I1632" s="236"/>
    </row>
    <row r="1633" spans="1:9" hidden="1" x14ac:dyDescent="1.05">
      <c r="A1633" s="222"/>
      <c r="B1633" s="220"/>
      <c r="C1633" s="220"/>
      <c r="F1633" s="247"/>
      <c r="G1633" s="248"/>
      <c r="H1633" s="248"/>
      <c r="I1633" s="247"/>
    </row>
    <row r="1634" spans="1:9" ht="144" hidden="1" x14ac:dyDescent="1.05">
      <c r="A1634" s="222"/>
      <c r="B1634" s="201" t="s">
        <v>1296</v>
      </c>
      <c r="C1634" s="225" t="s">
        <v>665</v>
      </c>
      <c r="D1634" s="221" t="s">
        <v>1333</v>
      </c>
      <c r="E1634" s="220" t="s">
        <v>1170</v>
      </c>
      <c r="F1634" s="234">
        <f>+F1622+F1626+F1630</f>
        <v>0</v>
      </c>
      <c r="G1634" s="235">
        <f>+G1622+G1626+G1630</f>
        <v>0</v>
      </c>
      <c r="H1634" s="235">
        <f>+H1622+H1626+H1630</f>
        <v>0</v>
      </c>
      <c r="I1634" s="234">
        <f>+I1622+I1626+I1630</f>
        <v>0</v>
      </c>
    </row>
    <row r="1635" spans="1:9" hidden="1" x14ac:dyDescent="1.05">
      <c r="A1635" s="222"/>
      <c r="B1635" s="201"/>
      <c r="C1635" s="225"/>
      <c r="D1635" s="221"/>
      <c r="E1635" s="220" t="s">
        <v>1169</v>
      </c>
      <c r="F1635" s="234"/>
      <c r="G1635" s="235"/>
      <c r="H1635" s="235"/>
      <c r="I1635" s="234"/>
    </row>
    <row r="1636" spans="1:9" hidden="1" x14ac:dyDescent="1.05">
      <c r="A1636" s="222"/>
      <c r="B1636" s="220"/>
      <c r="C1636" s="220"/>
      <c r="E1636" s="220" t="s">
        <v>1168</v>
      </c>
      <c r="F1636" s="236"/>
      <c r="G1636" s="237"/>
      <c r="H1636" s="237"/>
      <c r="I1636" s="236"/>
    </row>
    <row r="1637" spans="1:9" hidden="1" x14ac:dyDescent="1.05">
      <c r="A1637" s="222"/>
      <c r="B1637" s="220"/>
      <c r="C1637" s="220"/>
      <c r="F1637" s="236"/>
      <c r="G1637" s="237"/>
      <c r="H1637" s="237"/>
      <c r="I1637" s="236"/>
    </row>
    <row r="1638" spans="1:9" hidden="1" x14ac:dyDescent="1.05">
      <c r="A1638" s="250">
        <v>1802</v>
      </c>
      <c r="B1638" s="249" t="s">
        <v>693</v>
      </c>
      <c r="C1638" s="225" t="s">
        <v>670</v>
      </c>
      <c r="D1638" s="598" t="s">
        <v>1332</v>
      </c>
      <c r="E1638" s="598"/>
      <c r="F1638" s="236"/>
      <c r="G1638" s="237"/>
      <c r="H1638" s="237"/>
      <c r="I1638" s="236"/>
    </row>
    <row r="1639" spans="1:9" hidden="1" x14ac:dyDescent="1.05">
      <c r="A1639" s="222"/>
      <c r="B1639" s="246" t="s">
        <v>1307</v>
      </c>
      <c r="C1639" s="220"/>
      <c r="D1639" s="198" t="s">
        <v>1306</v>
      </c>
      <c r="E1639" s="197" t="s">
        <v>1170</v>
      </c>
      <c r="F1639" s="244">
        <v>0</v>
      </c>
      <c r="G1639" s="245">
        <v>0</v>
      </c>
      <c r="H1639" s="245">
        <v>0</v>
      </c>
      <c r="I1639" s="244">
        <f>F1639+G1639-H1639</f>
        <v>0</v>
      </c>
    </row>
    <row r="1640" spans="1:9" hidden="1" x14ac:dyDescent="1.05">
      <c r="A1640" s="222"/>
      <c r="B1640" s="220"/>
      <c r="C1640" s="220"/>
      <c r="E1640" s="197" t="s">
        <v>1169</v>
      </c>
      <c r="F1640" s="236">
        <v>62000</v>
      </c>
      <c r="G1640" s="245">
        <v>0</v>
      </c>
      <c r="H1640" s="245">
        <v>0</v>
      </c>
      <c r="I1640" s="244">
        <f>F1640+G1640-H1640</f>
        <v>62000</v>
      </c>
    </row>
    <row r="1641" spans="1:9" hidden="1" x14ac:dyDescent="1.05">
      <c r="A1641" s="222"/>
      <c r="B1641" s="220"/>
      <c r="C1641" s="220"/>
      <c r="E1641" s="197" t="s">
        <v>1168</v>
      </c>
      <c r="F1641" s="236">
        <f>SUM(F1639:F1640)</f>
        <v>62000</v>
      </c>
      <c r="G1641" s="245">
        <v>0</v>
      </c>
      <c r="H1641" s="245">
        <v>0</v>
      </c>
      <c r="I1641" s="244">
        <f>F1641+G1641-H1641</f>
        <v>62000</v>
      </c>
    </row>
    <row r="1642" spans="1:9" hidden="1" x14ac:dyDescent="1.05">
      <c r="A1642" s="222"/>
      <c r="B1642" s="220"/>
      <c r="C1642" s="220"/>
      <c r="F1642" s="247"/>
      <c r="G1642" s="248"/>
      <c r="H1642" s="248"/>
      <c r="I1642" s="247"/>
    </row>
    <row r="1643" spans="1:9" hidden="1" x14ac:dyDescent="1.05">
      <c r="A1643" s="222"/>
      <c r="B1643" s="246" t="s">
        <v>1320</v>
      </c>
      <c r="C1643" s="220"/>
      <c r="D1643" s="198" t="s">
        <v>1319</v>
      </c>
      <c r="E1643" s="197" t="s">
        <v>1170</v>
      </c>
      <c r="F1643" s="244">
        <v>0</v>
      </c>
      <c r="G1643" s="245">
        <v>0</v>
      </c>
      <c r="H1643" s="245">
        <v>0</v>
      </c>
      <c r="I1643" s="244">
        <v>0</v>
      </c>
    </row>
    <row r="1644" spans="1:9" hidden="1" x14ac:dyDescent="1.05">
      <c r="A1644" s="222"/>
      <c r="B1644" s="220"/>
      <c r="C1644" s="220"/>
      <c r="E1644" s="197" t="s">
        <v>1169</v>
      </c>
      <c r="F1644" s="236">
        <v>0</v>
      </c>
      <c r="G1644" s="237"/>
      <c r="H1644" s="237"/>
      <c r="I1644" s="236"/>
    </row>
    <row r="1645" spans="1:9" hidden="1" x14ac:dyDescent="1.05">
      <c r="A1645" s="222"/>
      <c r="B1645" s="220"/>
      <c r="C1645" s="220"/>
      <c r="E1645" s="197" t="s">
        <v>1168</v>
      </c>
      <c r="F1645" s="236">
        <f>SUM(F1643:F1644)</f>
        <v>0</v>
      </c>
      <c r="G1645" s="237"/>
      <c r="H1645" s="237"/>
      <c r="I1645" s="236"/>
    </row>
    <row r="1646" spans="1:9" hidden="1" x14ac:dyDescent="1.05">
      <c r="A1646" s="222"/>
      <c r="B1646" s="220"/>
      <c r="C1646" s="220"/>
      <c r="F1646" s="247"/>
      <c r="G1646" s="248"/>
      <c r="H1646" s="248"/>
      <c r="I1646" s="247"/>
    </row>
    <row r="1647" spans="1:9" ht="144" hidden="1" x14ac:dyDescent="1.05">
      <c r="A1647" s="222"/>
      <c r="B1647" s="246" t="s">
        <v>1327</v>
      </c>
      <c r="C1647" s="220"/>
      <c r="D1647" s="198" t="s">
        <v>1326</v>
      </c>
      <c r="E1647" s="197" t="s">
        <v>1170</v>
      </c>
      <c r="F1647" s="244">
        <v>0</v>
      </c>
      <c r="G1647" s="245">
        <v>0</v>
      </c>
      <c r="H1647" s="245">
        <v>0</v>
      </c>
      <c r="I1647" s="244">
        <v>0</v>
      </c>
    </row>
    <row r="1648" spans="1:9" hidden="1" x14ac:dyDescent="1.05">
      <c r="A1648" s="222"/>
      <c r="B1648" s="220"/>
      <c r="C1648" s="220"/>
      <c r="E1648" s="197" t="s">
        <v>1169</v>
      </c>
      <c r="F1648" s="236">
        <v>0</v>
      </c>
      <c r="G1648" s="237"/>
      <c r="H1648" s="237"/>
      <c r="I1648" s="236"/>
    </row>
    <row r="1649" spans="1:9" hidden="1" x14ac:dyDescent="1.05">
      <c r="A1649" s="222"/>
      <c r="B1649" s="220"/>
      <c r="C1649" s="220"/>
      <c r="E1649" s="197" t="s">
        <v>1168</v>
      </c>
      <c r="F1649" s="236">
        <f>SUM(F1647:F1648)</f>
        <v>0</v>
      </c>
      <c r="G1649" s="237"/>
      <c r="H1649" s="237"/>
      <c r="I1649" s="236"/>
    </row>
    <row r="1650" spans="1:9" hidden="1" x14ac:dyDescent="1.05">
      <c r="A1650" s="222"/>
      <c r="B1650" s="220"/>
      <c r="C1650" s="220"/>
      <c r="F1650" s="247"/>
      <c r="G1650" s="248"/>
      <c r="H1650" s="248"/>
      <c r="I1650" s="247"/>
    </row>
    <row r="1651" spans="1:9" ht="288" hidden="1" x14ac:dyDescent="1.05">
      <c r="A1651" s="222"/>
      <c r="B1651" s="201" t="s">
        <v>1296</v>
      </c>
      <c r="C1651" s="225" t="s">
        <v>670</v>
      </c>
      <c r="D1651" s="221" t="s">
        <v>1332</v>
      </c>
      <c r="E1651" s="220" t="s">
        <v>1170</v>
      </c>
      <c r="F1651" s="234">
        <f t="shared" ref="F1651:I1653" si="24">+F1639+F1643+F1647</f>
        <v>0</v>
      </c>
      <c r="G1651" s="235">
        <f t="shared" si="24"/>
        <v>0</v>
      </c>
      <c r="H1651" s="235">
        <f t="shared" si="24"/>
        <v>0</v>
      </c>
      <c r="I1651" s="234">
        <f t="shared" si="24"/>
        <v>0</v>
      </c>
    </row>
    <row r="1652" spans="1:9" hidden="1" x14ac:dyDescent="1.05">
      <c r="A1652" s="222"/>
      <c r="B1652" s="201"/>
      <c r="C1652" s="225"/>
      <c r="D1652" s="221"/>
      <c r="E1652" s="220" t="s">
        <v>1169</v>
      </c>
      <c r="F1652" s="234">
        <f t="shared" si="24"/>
        <v>62000</v>
      </c>
      <c r="G1652" s="235">
        <f t="shared" si="24"/>
        <v>0</v>
      </c>
      <c r="H1652" s="235">
        <f t="shared" si="24"/>
        <v>0</v>
      </c>
      <c r="I1652" s="234">
        <f t="shared" si="24"/>
        <v>62000</v>
      </c>
    </row>
    <row r="1653" spans="1:9" hidden="1" x14ac:dyDescent="1.05">
      <c r="A1653" s="222"/>
      <c r="B1653" s="201"/>
      <c r="C1653" s="225"/>
      <c r="D1653" s="221"/>
      <c r="E1653" s="220" t="s">
        <v>1168</v>
      </c>
      <c r="F1653" s="234">
        <f t="shared" si="24"/>
        <v>62000</v>
      </c>
      <c r="G1653" s="235">
        <f t="shared" si="24"/>
        <v>0</v>
      </c>
      <c r="H1653" s="235">
        <f t="shared" si="24"/>
        <v>0</v>
      </c>
      <c r="I1653" s="234">
        <f t="shared" si="24"/>
        <v>62000</v>
      </c>
    </row>
    <row r="1654" spans="1:9" hidden="1" x14ac:dyDescent="1.05">
      <c r="A1654" s="222"/>
      <c r="B1654" s="220"/>
      <c r="C1654" s="220"/>
      <c r="F1654" s="247"/>
      <c r="G1654" s="248"/>
      <c r="H1654" s="248"/>
      <c r="I1654" s="247"/>
    </row>
    <row r="1655" spans="1:9" hidden="1" x14ac:dyDescent="1.05">
      <c r="A1655" s="614"/>
      <c r="B1655" s="615"/>
      <c r="C1655" s="243"/>
      <c r="D1655" s="242"/>
      <c r="E1655" s="241"/>
      <c r="F1655" s="239"/>
      <c r="G1655" s="240"/>
      <c r="H1655" s="240"/>
      <c r="I1655" s="239"/>
    </row>
    <row r="1656" spans="1:9" ht="144" hidden="1" x14ac:dyDescent="1.05">
      <c r="A1656" s="601" t="s">
        <v>1331</v>
      </c>
      <c r="B1656" s="602"/>
      <c r="C1656" s="602"/>
      <c r="D1656" s="227" t="s">
        <v>1330</v>
      </c>
      <c r="E1656" s="220" t="s">
        <v>1170</v>
      </c>
      <c r="F1656" s="218">
        <f t="shared" ref="F1656:I1658" si="25">+F1651+F1634</f>
        <v>0</v>
      </c>
      <c r="G1656" s="219">
        <f t="shared" si="25"/>
        <v>0</v>
      </c>
      <c r="H1656" s="219">
        <f t="shared" si="25"/>
        <v>0</v>
      </c>
      <c r="I1656" s="218">
        <f t="shared" si="25"/>
        <v>0</v>
      </c>
    </row>
    <row r="1657" spans="1:9" hidden="1" x14ac:dyDescent="1.05">
      <c r="A1657" s="231"/>
      <c r="B1657" s="230"/>
      <c r="C1657" s="230"/>
      <c r="D1657" s="227"/>
      <c r="E1657" s="220" t="s">
        <v>1169</v>
      </c>
      <c r="F1657" s="218">
        <f t="shared" si="25"/>
        <v>62000</v>
      </c>
      <c r="G1657" s="219">
        <f t="shared" si="25"/>
        <v>0</v>
      </c>
      <c r="H1657" s="219">
        <f t="shared" si="25"/>
        <v>0</v>
      </c>
      <c r="I1657" s="218">
        <f t="shared" si="25"/>
        <v>62000</v>
      </c>
    </row>
    <row r="1658" spans="1:9" hidden="1" x14ac:dyDescent="1.05">
      <c r="A1658" s="226"/>
      <c r="B1658" s="225"/>
      <c r="C1658" s="220"/>
      <c r="D1658" s="221"/>
      <c r="E1658" s="220" t="s">
        <v>1168</v>
      </c>
      <c r="F1658" s="218">
        <f t="shared" si="25"/>
        <v>62000</v>
      </c>
      <c r="G1658" s="219">
        <f t="shared" si="25"/>
        <v>0</v>
      </c>
      <c r="H1658" s="219">
        <f t="shared" si="25"/>
        <v>0</v>
      </c>
      <c r="I1658" s="218">
        <f t="shared" si="25"/>
        <v>62000</v>
      </c>
    </row>
    <row r="1659" spans="1:9" hidden="1" x14ac:dyDescent="1.05">
      <c r="A1659" s="258"/>
      <c r="B1659" s="256"/>
      <c r="C1659" s="256"/>
      <c r="D1659" s="257"/>
      <c r="E1659" s="256"/>
      <c r="F1659" s="254"/>
      <c r="G1659" s="255"/>
      <c r="H1659" s="255"/>
      <c r="I1659" s="254"/>
    </row>
    <row r="1660" spans="1:9" hidden="1" x14ac:dyDescent="1.05">
      <c r="A1660" s="222"/>
      <c r="B1660" s="220"/>
      <c r="C1660" s="220"/>
      <c r="F1660" s="247"/>
      <c r="G1660" s="248"/>
      <c r="H1660" s="248"/>
      <c r="I1660" s="247"/>
    </row>
    <row r="1661" spans="1:9" ht="72.75" hidden="1" thickBot="1" x14ac:dyDescent="1.1000000000000001">
      <c r="A1661" s="639" t="s">
        <v>1300</v>
      </c>
      <c r="B1661" s="640"/>
      <c r="C1661" s="253" t="s">
        <v>1329</v>
      </c>
      <c r="D1661" s="216" t="s">
        <v>1323</v>
      </c>
      <c r="E1661" s="252"/>
      <c r="F1661" s="213"/>
      <c r="G1661" s="214"/>
      <c r="H1661" s="214"/>
      <c r="I1661" s="213"/>
    </row>
    <row r="1662" spans="1:9" hidden="1" x14ac:dyDescent="1.05">
      <c r="A1662" s="222"/>
      <c r="B1662" s="220"/>
      <c r="C1662" s="220"/>
      <c r="D1662" s="221"/>
      <c r="E1662" s="220"/>
      <c r="F1662" s="218"/>
      <c r="G1662" s="219"/>
      <c r="H1662" s="219"/>
      <c r="I1662" s="218"/>
    </row>
    <row r="1663" spans="1:9" ht="144" hidden="1" x14ac:dyDescent="1.05">
      <c r="A1663" s="250">
        <v>1901</v>
      </c>
      <c r="B1663" s="249" t="s">
        <v>693</v>
      </c>
      <c r="C1663" s="225" t="s">
        <v>665</v>
      </c>
      <c r="D1663" s="221" t="s">
        <v>1328</v>
      </c>
      <c r="E1663" s="220"/>
      <c r="F1663" s="247"/>
      <c r="G1663" s="248"/>
      <c r="H1663" s="248"/>
      <c r="I1663" s="247"/>
    </row>
    <row r="1664" spans="1:9" hidden="1" x14ac:dyDescent="1.05">
      <c r="A1664" s="222"/>
      <c r="B1664" s="246" t="s">
        <v>1307</v>
      </c>
      <c r="C1664" s="220"/>
      <c r="D1664" s="198" t="s">
        <v>1306</v>
      </c>
      <c r="E1664" s="197" t="s">
        <v>1170</v>
      </c>
      <c r="F1664" s="244">
        <v>0</v>
      </c>
      <c r="G1664" s="245">
        <v>0</v>
      </c>
      <c r="H1664" s="245">
        <v>0</v>
      </c>
      <c r="I1664" s="244">
        <v>0</v>
      </c>
    </row>
    <row r="1665" spans="1:11" hidden="1" x14ac:dyDescent="1.05">
      <c r="A1665" s="222"/>
      <c r="B1665" s="220"/>
      <c r="C1665" s="220"/>
      <c r="E1665" s="197" t="s">
        <v>1169</v>
      </c>
      <c r="F1665" s="236"/>
      <c r="G1665" s="237"/>
      <c r="H1665" s="237"/>
      <c r="I1665" s="236"/>
    </row>
    <row r="1666" spans="1:11" hidden="1" x14ac:dyDescent="1.05">
      <c r="A1666" s="222"/>
      <c r="B1666" s="220"/>
      <c r="C1666" s="220"/>
      <c r="E1666" s="197" t="s">
        <v>1168</v>
      </c>
      <c r="F1666" s="236"/>
      <c r="G1666" s="237"/>
      <c r="H1666" s="237"/>
      <c r="I1666" s="236"/>
    </row>
    <row r="1667" spans="1:11" hidden="1" x14ac:dyDescent="1.05">
      <c r="A1667" s="222"/>
      <c r="B1667" s="220"/>
      <c r="C1667" s="220"/>
      <c r="F1667" s="247"/>
      <c r="G1667" s="248"/>
      <c r="H1667" s="248"/>
      <c r="I1667" s="247"/>
    </row>
    <row r="1668" spans="1:11" hidden="1" x14ac:dyDescent="1.05">
      <c r="A1668" s="222"/>
      <c r="B1668" s="246" t="s">
        <v>1320</v>
      </c>
      <c r="C1668" s="220"/>
      <c r="D1668" s="198" t="s">
        <v>1319</v>
      </c>
      <c r="E1668" s="197" t="s">
        <v>1170</v>
      </c>
      <c r="F1668" s="244">
        <v>0</v>
      </c>
      <c r="G1668" s="245">
        <v>0</v>
      </c>
      <c r="H1668" s="245">
        <v>0</v>
      </c>
      <c r="I1668" s="244">
        <v>0</v>
      </c>
    </row>
    <row r="1669" spans="1:11" s="201" customFormat="1" hidden="1" x14ac:dyDescent="1.05">
      <c r="A1669" s="222"/>
      <c r="B1669" s="220"/>
      <c r="C1669" s="220"/>
      <c r="D1669" s="198"/>
      <c r="E1669" s="197" t="s">
        <v>1169</v>
      </c>
      <c r="F1669" s="236"/>
      <c r="G1669" s="237"/>
      <c r="H1669" s="237"/>
      <c r="I1669" s="236"/>
      <c r="J1669" s="202"/>
      <c r="K1669" s="202"/>
    </row>
    <row r="1670" spans="1:11" s="201" customFormat="1" hidden="1" x14ac:dyDescent="1.05">
      <c r="A1670" s="222"/>
      <c r="B1670" s="220"/>
      <c r="C1670" s="220"/>
      <c r="D1670" s="198"/>
      <c r="E1670" s="197" t="s">
        <v>1168</v>
      </c>
      <c r="F1670" s="236"/>
      <c r="G1670" s="237"/>
      <c r="H1670" s="237"/>
      <c r="I1670" s="236"/>
      <c r="J1670" s="202"/>
      <c r="K1670" s="202"/>
    </row>
    <row r="1671" spans="1:11" s="201" customFormat="1" hidden="1" x14ac:dyDescent="1.05">
      <c r="A1671" s="222"/>
      <c r="B1671" s="220"/>
      <c r="C1671" s="220"/>
      <c r="D1671" s="198"/>
      <c r="E1671" s="197"/>
      <c r="F1671" s="247"/>
      <c r="G1671" s="248"/>
      <c r="H1671" s="248"/>
      <c r="I1671" s="247"/>
      <c r="J1671" s="202"/>
      <c r="K1671" s="202"/>
    </row>
    <row r="1672" spans="1:11" s="201" customFormat="1" ht="144" hidden="1" x14ac:dyDescent="1.05">
      <c r="A1672" s="222"/>
      <c r="B1672" s="246" t="s">
        <v>1327</v>
      </c>
      <c r="C1672" s="220"/>
      <c r="D1672" s="198" t="s">
        <v>1326</v>
      </c>
      <c r="E1672" s="197" t="s">
        <v>1170</v>
      </c>
      <c r="F1672" s="244">
        <v>0</v>
      </c>
      <c r="G1672" s="245">
        <v>0</v>
      </c>
      <c r="H1672" s="245">
        <v>0</v>
      </c>
      <c r="I1672" s="244">
        <v>0</v>
      </c>
      <c r="J1672" s="202"/>
      <c r="K1672" s="202"/>
    </row>
    <row r="1673" spans="1:11" s="201" customFormat="1" hidden="1" x14ac:dyDescent="1.05">
      <c r="A1673" s="222"/>
      <c r="B1673" s="246"/>
      <c r="C1673" s="220"/>
      <c r="D1673" s="198"/>
      <c r="E1673" s="197" t="s">
        <v>1169</v>
      </c>
      <c r="F1673" s="244"/>
      <c r="G1673" s="245"/>
      <c r="H1673" s="245"/>
      <c r="I1673" s="244"/>
      <c r="J1673" s="202"/>
      <c r="K1673" s="202"/>
    </row>
    <row r="1674" spans="1:11" s="201" customFormat="1" hidden="1" x14ac:dyDescent="1.05">
      <c r="A1674" s="222"/>
      <c r="B1674" s="220"/>
      <c r="C1674" s="220"/>
      <c r="D1674" s="198"/>
      <c r="E1674" s="197" t="s">
        <v>1168</v>
      </c>
      <c r="F1674" s="236"/>
      <c r="G1674" s="237"/>
      <c r="H1674" s="237"/>
      <c r="I1674" s="236"/>
      <c r="J1674" s="202"/>
      <c r="K1674" s="202"/>
    </row>
    <row r="1675" spans="1:11" hidden="1" x14ac:dyDescent="1.05">
      <c r="A1675" s="222"/>
      <c r="B1675" s="220"/>
      <c r="C1675" s="220"/>
      <c r="F1675" s="236"/>
      <c r="G1675" s="237"/>
      <c r="H1675" s="237"/>
      <c r="I1675" s="236"/>
    </row>
    <row r="1676" spans="1:11" ht="144" hidden="1" x14ac:dyDescent="1.05">
      <c r="A1676" s="222"/>
      <c r="B1676" s="201" t="s">
        <v>1296</v>
      </c>
      <c r="C1676" s="225" t="s">
        <v>665</v>
      </c>
      <c r="D1676" s="221" t="s">
        <v>1328</v>
      </c>
      <c r="E1676" s="220" t="s">
        <v>1170</v>
      </c>
      <c r="F1676" s="234">
        <f>+F1664+F1668+F1672</f>
        <v>0</v>
      </c>
      <c r="G1676" s="235">
        <f>+G1664+G1668+G1672</f>
        <v>0</v>
      </c>
      <c r="H1676" s="235">
        <f>+H1664+H1668+H1672</f>
        <v>0</v>
      </c>
      <c r="I1676" s="234">
        <f>+I1664+I1668+I1672</f>
        <v>0</v>
      </c>
    </row>
    <row r="1677" spans="1:11" hidden="1" x14ac:dyDescent="1.05">
      <c r="A1677" s="222"/>
      <c r="B1677" s="201"/>
      <c r="C1677" s="225"/>
      <c r="D1677" s="221"/>
      <c r="E1677" s="220" t="s">
        <v>1169</v>
      </c>
      <c r="F1677" s="236"/>
      <c r="G1677" s="237"/>
      <c r="H1677" s="237"/>
      <c r="I1677" s="236"/>
    </row>
    <row r="1678" spans="1:11" hidden="1" x14ac:dyDescent="1.05">
      <c r="A1678" s="222"/>
      <c r="B1678" s="201"/>
      <c r="C1678" s="225"/>
      <c r="D1678" s="221"/>
      <c r="E1678" s="220" t="s">
        <v>1168</v>
      </c>
      <c r="F1678" s="236"/>
      <c r="G1678" s="237"/>
      <c r="H1678" s="237"/>
      <c r="I1678" s="236"/>
    </row>
    <row r="1679" spans="1:11" hidden="1" x14ac:dyDescent="1.05">
      <c r="A1679" s="222"/>
      <c r="B1679" s="220"/>
      <c r="C1679" s="220"/>
      <c r="F1679" s="236"/>
      <c r="G1679" s="237"/>
      <c r="H1679" s="237"/>
      <c r="I1679" s="236"/>
    </row>
    <row r="1680" spans="1:11" ht="144" hidden="1" x14ac:dyDescent="1.05">
      <c r="A1680" s="250">
        <v>1902</v>
      </c>
      <c r="B1680" s="249" t="s">
        <v>693</v>
      </c>
      <c r="C1680" s="225" t="s">
        <v>670</v>
      </c>
      <c r="D1680" s="221" t="s">
        <v>1325</v>
      </c>
      <c r="E1680" s="220"/>
      <c r="F1680" s="247"/>
      <c r="G1680" s="248"/>
      <c r="H1680" s="248"/>
      <c r="I1680" s="247"/>
    </row>
    <row r="1681" spans="1:9" hidden="1" x14ac:dyDescent="1.05">
      <c r="A1681" s="222"/>
      <c r="B1681" s="246" t="s">
        <v>1307</v>
      </c>
      <c r="C1681" s="220"/>
      <c r="D1681" s="198" t="s">
        <v>1306</v>
      </c>
      <c r="E1681" s="197" t="s">
        <v>1170</v>
      </c>
      <c r="F1681" s="244">
        <v>0</v>
      </c>
      <c r="G1681" s="245">
        <v>0</v>
      </c>
      <c r="H1681" s="245">
        <v>0</v>
      </c>
      <c r="I1681" s="244">
        <v>0</v>
      </c>
    </row>
    <row r="1682" spans="1:9" hidden="1" x14ac:dyDescent="1.05">
      <c r="A1682" s="222"/>
      <c r="B1682" s="220"/>
      <c r="C1682" s="220"/>
      <c r="E1682" s="197" t="s">
        <v>1169</v>
      </c>
      <c r="F1682" s="236"/>
      <c r="G1682" s="237"/>
      <c r="H1682" s="237"/>
      <c r="I1682" s="236"/>
    </row>
    <row r="1683" spans="1:9" hidden="1" x14ac:dyDescent="1.05">
      <c r="A1683" s="222"/>
      <c r="B1683" s="220"/>
      <c r="C1683" s="220"/>
      <c r="E1683" s="197" t="s">
        <v>1168</v>
      </c>
      <c r="F1683" s="236"/>
      <c r="G1683" s="237"/>
      <c r="H1683" s="237"/>
      <c r="I1683" s="236"/>
    </row>
    <row r="1684" spans="1:9" hidden="1" x14ac:dyDescent="1.05">
      <c r="A1684" s="222"/>
      <c r="B1684" s="220"/>
      <c r="C1684" s="220"/>
      <c r="F1684" s="247"/>
      <c r="G1684" s="248"/>
      <c r="H1684" s="248"/>
      <c r="I1684" s="247"/>
    </row>
    <row r="1685" spans="1:9" hidden="1" x14ac:dyDescent="1.05">
      <c r="A1685" s="222"/>
      <c r="B1685" s="246" t="s">
        <v>1320</v>
      </c>
      <c r="C1685" s="220"/>
      <c r="D1685" s="198" t="s">
        <v>1319</v>
      </c>
      <c r="E1685" s="197" t="s">
        <v>1170</v>
      </c>
      <c r="F1685" s="244">
        <v>0</v>
      </c>
      <c r="G1685" s="245">
        <v>0</v>
      </c>
      <c r="H1685" s="245">
        <v>0</v>
      </c>
      <c r="I1685" s="244">
        <v>0</v>
      </c>
    </row>
    <row r="1686" spans="1:9" hidden="1" x14ac:dyDescent="1.05">
      <c r="A1686" s="222"/>
      <c r="B1686" s="220"/>
      <c r="C1686" s="220"/>
      <c r="E1686" s="197" t="s">
        <v>1169</v>
      </c>
      <c r="F1686" s="236"/>
      <c r="G1686" s="237"/>
      <c r="H1686" s="237"/>
      <c r="I1686" s="236"/>
    </row>
    <row r="1687" spans="1:9" hidden="1" x14ac:dyDescent="1.05">
      <c r="A1687" s="222"/>
      <c r="B1687" s="220"/>
      <c r="C1687" s="220"/>
      <c r="E1687" s="197" t="s">
        <v>1168</v>
      </c>
      <c r="F1687" s="236"/>
      <c r="G1687" s="237"/>
      <c r="H1687" s="237"/>
      <c r="I1687" s="236"/>
    </row>
    <row r="1688" spans="1:9" hidden="1" x14ac:dyDescent="1.05">
      <c r="A1688" s="222"/>
      <c r="B1688" s="220"/>
      <c r="C1688" s="220"/>
      <c r="F1688" s="247"/>
      <c r="G1688" s="248"/>
      <c r="H1688" s="248"/>
      <c r="I1688" s="247"/>
    </row>
    <row r="1689" spans="1:9" ht="144" hidden="1" x14ac:dyDescent="1.05">
      <c r="A1689" s="222"/>
      <c r="B1689" s="246" t="s">
        <v>1327</v>
      </c>
      <c r="C1689" s="220"/>
      <c r="D1689" s="198" t="s">
        <v>1326</v>
      </c>
      <c r="E1689" s="197" t="s">
        <v>1170</v>
      </c>
      <c r="F1689" s="244">
        <v>0</v>
      </c>
      <c r="G1689" s="245">
        <v>0</v>
      </c>
      <c r="H1689" s="245">
        <v>0</v>
      </c>
      <c r="I1689" s="244">
        <v>0</v>
      </c>
    </row>
    <row r="1690" spans="1:9" hidden="1" x14ac:dyDescent="1.05">
      <c r="A1690" s="222"/>
      <c r="B1690" s="246"/>
      <c r="C1690" s="220"/>
      <c r="E1690" s="197" t="s">
        <v>1169</v>
      </c>
      <c r="F1690" s="244"/>
      <c r="G1690" s="245"/>
      <c r="H1690" s="245"/>
      <c r="I1690" s="244"/>
    </row>
    <row r="1691" spans="1:9" hidden="1" x14ac:dyDescent="1.05">
      <c r="A1691" s="222"/>
      <c r="B1691" s="246"/>
      <c r="C1691" s="220"/>
      <c r="E1691" s="197" t="s">
        <v>1168</v>
      </c>
      <c r="F1691" s="244"/>
      <c r="G1691" s="245"/>
      <c r="H1691" s="245"/>
      <c r="I1691" s="244"/>
    </row>
    <row r="1692" spans="1:9" hidden="1" x14ac:dyDescent="1.05">
      <c r="A1692" s="222"/>
      <c r="B1692" s="220"/>
      <c r="C1692" s="220"/>
      <c r="F1692" s="236"/>
      <c r="G1692" s="237"/>
      <c r="H1692" s="237"/>
      <c r="I1692" s="236"/>
    </row>
    <row r="1693" spans="1:9" hidden="1" x14ac:dyDescent="1.05">
      <c r="A1693" s="222"/>
      <c r="B1693" s="220"/>
      <c r="C1693" s="220"/>
      <c r="F1693" s="236"/>
      <c r="G1693" s="237"/>
      <c r="H1693" s="237"/>
      <c r="I1693" s="236"/>
    </row>
    <row r="1694" spans="1:9" ht="144" hidden="1" x14ac:dyDescent="1.05">
      <c r="A1694" s="222"/>
      <c r="B1694" s="201" t="s">
        <v>1296</v>
      </c>
      <c r="C1694" s="225" t="s">
        <v>670</v>
      </c>
      <c r="D1694" s="221" t="s">
        <v>1325</v>
      </c>
      <c r="E1694" s="220" t="s">
        <v>1170</v>
      </c>
      <c r="F1694" s="234">
        <f>+F1681+F1685+F1689</f>
        <v>0</v>
      </c>
      <c r="G1694" s="235">
        <f>+G1681+G1685+G1689</f>
        <v>0</v>
      </c>
      <c r="H1694" s="235">
        <f>+H1681+H1685+H1689</f>
        <v>0</v>
      </c>
      <c r="I1694" s="234">
        <f>+I1681+I1685+I1689</f>
        <v>0</v>
      </c>
    </row>
    <row r="1695" spans="1:9" hidden="1" x14ac:dyDescent="1.05">
      <c r="A1695" s="222"/>
      <c r="B1695" s="201"/>
      <c r="C1695" s="225"/>
      <c r="D1695" s="221"/>
      <c r="E1695" s="220" t="s">
        <v>1169</v>
      </c>
      <c r="F1695" s="236"/>
      <c r="G1695" s="237"/>
      <c r="H1695" s="237"/>
      <c r="I1695" s="236"/>
    </row>
    <row r="1696" spans="1:9" hidden="1" x14ac:dyDescent="1.05">
      <c r="A1696" s="222"/>
      <c r="B1696" s="201"/>
      <c r="C1696" s="225"/>
      <c r="D1696" s="221"/>
      <c r="E1696" s="220" t="s">
        <v>1168</v>
      </c>
      <c r="F1696" s="236"/>
      <c r="G1696" s="237"/>
      <c r="H1696" s="237"/>
      <c r="I1696" s="236"/>
    </row>
    <row r="1697" spans="1:9" hidden="1" x14ac:dyDescent="1.05">
      <c r="A1697" s="222"/>
      <c r="B1697" s="220"/>
      <c r="C1697" s="220"/>
      <c r="F1697" s="236"/>
      <c r="G1697" s="237"/>
      <c r="H1697" s="237"/>
      <c r="I1697" s="236"/>
    </row>
    <row r="1698" spans="1:9" hidden="1" x14ac:dyDescent="1.05">
      <c r="A1698" s="614"/>
      <c r="B1698" s="615"/>
      <c r="C1698" s="243"/>
      <c r="D1698" s="242"/>
      <c r="E1698" s="241"/>
      <c r="F1698" s="239"/>
      <c r="G1698" s="240"/>
      <c r="H1698" s="240"/>
      <c r="I1698" s="239"/>
    </row>
    <row r="1699" spans="1:9" hidden="1" x14ac:dyDescent="1.05">
      <c r="A1699" s="601" t="s">
        <v>1324</v>
      </c>
      <c r="B1699" s="602"/>
      <c r="C1699" s="602"/>
      <c r="D1699" s="227" t="s">
        <v>1323</v>
      </c>
      <c r="E1699" s="220" t="s">
        <v>1170</v>
      </c>
      <c r="F1699" s="218">
        <f>+F1694+F1676</f>
        <v>0</v>
      </c>
      <c r="G1699" s="219">
        <f>+G1694+G1676</f>
        <v>0</v>
      </c>
      <c r="H1699" s="219">
        <f>+H1694+H1676</f>
        <v>0</v>
      </c>
      <c r="I1699" s="218">
        <f>+I1694+I1676</f>
        <v>0</v>
      </c>
    </row>
    <row r="1700" spans="1:9" hidden="1" x14ac:dyDescent="1.05">
      <c r="A1700" s="226"/>
      <c r="B1700" s="225"/>
      <c r="C1700" s="220"/>
      <c r="D1700" s="221"/>
      <c r="E1700" s="220" t="s">
        <v>1169</v>
      </c>
      <c r="F1700" s="223"/>
      <c r="G1700" s="224"/>
      <c r="H1700" s="224"/>
      <c r="I1700" s="223"/>
    </row>
    <row r="1701" spans="1:9" hidden="1" x14ac:dyDescent="1.05">
      <c r="A1701" s="226"/>
      <c r="B1701" s="225"/>
      <c r="C1701" s="220"/>
      <c r="D1701" s="221"/>
      <c r="E1701" s="220" t="s">
        <v>1168</v>
      </c>
      <c r="F1701" s="223"/>
      <c r="G1701" s="224"/>
      <c r="H1701" s="224"/>
      <c r="I1701" s="223"/>
    </row>
    <row r="1702" spans="1:9" hidden="1" x14ac:dyDescent="1.05">
      <c r="A1702" s="258"/>
      <c r="B1702" s="256"/>
      <c r="C1702" s="256"/>
      <c r="D1702" s="257"/>
      <c r="E1702" s="256"/>
      <c r="F1702" s="254"/>
      <c r="G1702" s="255"/>
      <c r="H1702" s="255"/>
      <c r="I1702" s="254"/>
    </row>
    <row r="1703" spans="1:9" hidden="1" x14ac:dyDescent="1.05">
      <c r="A1703" s="222"/>
      <c r="B1703" s="220"/>
      <c r="C1703" s="220"/>
      <c r="F1703" s="247"/>
      <c r="G1703" s="248"/>
      <c r="H1703" s="248"/>
      <c r="I1703" s="247"/>
    </row>
    <row r="1704" spans="1:9" ht="72.75" hidden="1" thickBot="1" x14ac:dyDescent="1.1000000000000001">
      <c r="A1704" s="639" t="s">
        <v>1300</v>
      </c>
      <c r="B1704" s="640"/>
      <c r="C1704" s="253" t="s">
        <v>667</v>
      </c>
      <c r="D1704" s="216" t="s">
        <v>1316</v>
      </c>
      <c r="E1704" s="252"/>
      <c r="F1704" s="213"/>
      <c r="G1704" s="214"/>
      <c r="H1704" s="214"/>
      <c r="I1704" s="213"/>
    </row>
    <row r="1705" spans="1:9" hidden="1" x14ac:dyDescent="1.05">
      <c r="A1705" s="222"/>
      <c r="B1705" s="220"/>
      <c r="C1705" s="220"/>
      <c r="D1705" s="221"/>
      <c r="E1705" s="220"/>
      <c r="F1705" s="218"/>
      <c r="G1705" s="219"/>
      <c r="H1705" s="219"/>
      <c r="I1705" s="218"/>
    </row>
    <row r="1706" spans="1:9" hidden="1" x14ac:dyDescent="1.05">
      <c r="A1706" s="250">
        <v>2001</v>
      </c>
      <c r="B1706" s="249" t="s">
        <v>693</v>
      </c>
      <c r="C1706" s="225" t="s">
        <v>665</v>
      </c>
      <c r="D1706" s="221" t="s">
        <v>1322</v>
      </c>
      <c r="E1706" s="220"/>
      <c r="F1706" s="247"/>
      <c r="G1706" s="248"/>
      <c r="H1706" s="248"/>
      <c r="I1706" s="247"/>
    </row>
    <row r="1707" spans="1:9" hidden="1" x14ac:dyDescent="1.05">
      <c r="A1707" s="222"/>
      <c r="B1707" s="246" t="s">
        <v>1307</v>
      </c>
      <c r="C1707" s="220"/>
      <c r="D1707" s="198" t="s">
        <v>1306</v>
      </c>
      <c r="E1707" s="197" t="s">
        <v>1170</v>
      </c>
      <c r="F1707" s="244">
        <v>0</v>
      </c>
      <c r="G1707" s="245">
        <v>0</v>
      </c>
      <c r="H1707" s="245">
        <v>0</v>
      </c>
      <c r="I1707" s="244">
        <f>F1707+G1707-H1707</f>
        <v>0</v>
      </c>
    </row>
    <row r="1708" spans="1:9" hidden="1" x14ac:dyDescent="1.05">
      <c r="A1708" s="222"/>
      <c r="B1708" s="246"/>
      <c r="C1708" s="220"/>
      <c r="E1708" s="197" t="s">
        <v>1169</v>
      </c>
      <c r="F1708" s="244">
        <v>237320</v>
      </c>
      <c r="G1708" s="245">
        <v>0</v>
      </c>
      <c r="H1708" s="245">
        <v>0</v>
      </c>
      <c r="I1708" s="244">
        <f>F1708+G1708-H1708</f>
        <v>237320</v>
      </c>
    </row>
    <row r="1709" spans="1:9" hidden="1" x14ac:dyDescent="1.05">
      <c r="A1709" s="222"/>
      <c r="B1709" s="246"/>
      <c r="C1709" s="220"/>
      <c r="E1709" s="197" t="s">
        <v>1168</v>
      </c>
      <c r="F1709" s="244">
        <v>237320</v>
      </c>
      <c r="G1709" s="245">
        <v>0</v>
      </c>
      <c r="H1709" s="245">
        <v>0</v>
      </c>
      <c r="I1709" s="244">
        <f>F1709+G1709-H1709</f>
        <v>237320</v>
      </c>
    </row>
    <row r="1710" spans="1:9" hidden="1" x14ac:dyDescent="1.05">
      <c r="A1710" s="222"/>
      <c r="B1710" s="220"/>
      <c r="C1710" s="220"/>
      <c r="F1710" s="236"/>
      <c r="G1710" s="237"/>
      <c r="H1710" s="237"/>
      <c r="I1710" s="236"/>
    </row>
    <row r="1711" spans="1:9" hidden="1" x14ac:dyDescent="1.05">
      <c r="A1711" s="222"/>
      <c r="B1711" s="246" t="s">
        <v>1320</v>
      </c>
      <c r="C1711" s="220"/>
      <c r="D1711" s="198" t="s">
        <v>1319</v>
      </c>
      <c r="E1711" s="197" t="s">
        <v>1170</v>
      </c>
      <c r="F1711" s="244">
        <v>0</v>
      </c>
      <c r="G1711" s="245">
        <v>0</v>
      </c>
      <c r="H1711" s="245">
        <v>0</v>
      </c>
      <c r="I1711" s="244">
        <f>F1711+G1711-H1711</f>
        <v>0</v>
      </c>
    </row>
    <row r="1712" spans="1:9" hidden="1" x14ac:dyDescent="1.05">
      <c r="A1712" s="222"/>
      <c r="B1712" s="246"/>
      <c r="C1712" s="220"/>
      <c r="E1712" s="197" t="s">
        <v>1169</v>
      </c>
      <c r="F1712" s="244">
        <v>0</v>
      </c>
      <c r="G1712" s="245">
        <v>0</v>
      </c>
      <c r="H1712" s="245">
        <v>0</v>
      </c>
      <c r="I1712" s="244">
        <f>F1712+G1712-H1712</f>
        <v>0</v>
      </c>
    </row>
    <row r="1713" spans="1:9" hidden="1" x14ac:dyDescent="1.05">
      <c r="A1713" s="222"/>
      <c r="B1713" s="246"/>
      <c r="C1713" s="220"/>
      <c r="E1713" s="197" t="s">
        <v>1168</v>
      </c>
      <c r="F1713" s="244">
        <v>0</v>
      </c>
      <c r="G1713" s="245">
        <v>0</v>
      </c>
      <c r="H1713" s="245">
        <v>0</v>
      </c>
      <c r="I1713" s="244">
        <f>F1713+G1713-H1713</f>
        <v>0</v>
      </c>
    </row>
    <row r="1714" spans="1:9" hidden="1" x14ac:dyDescent="1.05">
      <c r="A1714" s="222"/>
      <c r="B1714" s="220"/>
      <c r="C1714" s="220"/>
      <c r="F1714" s="247"/>
      <c r="G1714" s="248"/>
      <c r="H1714" s="248"/>
      <c r="I1714" s="247"/>
    </row>
    <row r="1715" spans="1:9" hidden="1" x14ac:dyDescent="1.05">
      <c r="A1715" s="222"/>
      <c r="B1715" s="201" t="s">
        <v>1296</v>
      </c>
      <c r="C1715" s="225" t="s">
        <v>665</v>
      </c>
      <c r="D1715" s="221" t="s">
        <v>1322</v>
      </c>
      <c r="E1715" s="220" t="s">
        <v>1170</v>
      </c>
      <c r="F1715" s="234">
        <f t="shared" ref="F1715:I1717" si="26">+F1707+F1711</f>
        <v>0</v>
      </c>
      <c r="G1715" s="235">
        <f t="shared" si="26"/>
        <v>0</v>
      </c>
      <c r="H1715" s="235">
        <f t="shared" si="26"/>
        <v>0</v>
      </c>
      <c r="I1715" s="234">
        <f t="shared" si="26"/>
        <v>0</v>
      </c>
    </row>
    <row r="1716" spans="1:9" hidden="1" x14ac:dyDescent="1.05">
      <c r="A1716" s="222"/>
      <c r="B1716" s="220"/>
      <c r="C1716" s="220"/>
      <c r="E1716" s="220" t="s">
        <v>1169</v>
      </c>
      <c r="F1716" s="234">
        <f t="shared" si="26"/>
        <v>237320</v>
      </c>
      <c r="G1716" s="235">
        <f t="shared" si="26"/>
        <v>0</v>
      </c>
      <c r="H1716" s="235">
        <f t="shared" si="26"/>
        <v>0</v>
      </c>
      <c r="I1716" s="234">
        <f t="shared" si="26"/>
        <v>237320</v>
      </c>
    </row>
    <row r="1717" spans="1:9" hidden="1" x14ac:dyDescent="1.05">
      <c r="A1717" s="222"/>
      <c r="B1717" s="220"/>
      <c r="C1717" s="220"/>
      <c r="E1717" s="220" t="s">
        <v>1168</v>
      </c>
      <c r="F1717" s="234">
        <f t="shared" si="26"/>
        <v>237320</v>
      </c>
      <c r="G1717" s="235">
        <f t="shared" si="26"/>
        <v>0</v>
      </c>
      <c r="H1717" s="235">
        <f t="shared" si="26"/>
        <v>0</v>
      </c>
      <c r="I1717" s="234">
        <f t="shared" si="26"/>
        <v>237320</v>
      </c>
    </row>
    <row r="1718" spans="1:9" hidden="1" x14ac:dyDescent="1.05">
      <c r="A1718" s="222"/>
      <c r="B1718" s="220"/>
      <c r="C1718" s="220"/>
      <c r="F1718" s="236"/>
      <c r="G1718" s="237"/>
      <c r="H1718" s="237"/>
      <c r="I1718" s="236"/>
    </row>
    <row r="1719" spans="1:9" hidden="1" x14ac:dyDescent="1.05">
      <c r="A1719" s="222"/>
      <c r="B1719" s="220"/>
      <c r="C1719" s="220"/>
      <c r="F1719" s="247"/>
      <c r="G1719" s="248"/>
      <c r="H1719" s="248"/>
      <c r="I1719" s="247"/>
    </row>
    <row r="1720" spans="1:9" hidden="1" x14ac:dyDescent="1.05">
      <c r="A1720" s="250">
        <v>2002</v>
      </c>
      <c r="B1720" s="249" t="s">
        <v>693</v>
      </c>
      <c r="C1720" s="225" t="s">
        <v>670</v>
      </c>
      <c r="D1720" s="221" t="s">
        <v>1321</v>
      </c>
      <c r="E1720" s="220"/>
      <c r="F1720" s="247"/>
      <c r="G1720" s="248"/>
      <c r="H1720" s="248"/>
      <c r="I1720" s="247"/>
    </row>
    <row r="1721" spans="1:9" hidden="1" x14ac:dyDescent="1.05">
      <c r="A1721" s="222"/>
      <c r="B1721" s="246" t="s">
        <v>1307</v>
      </c>
      <c r="C1721" s="220"/>
      <c r="D1721" s="198" t="s">
        <v>1306</v>
      </c>
      <c r="E1721" s="197" t="s">
        <v>1170</v>
      </c>
      <c r="F1721" s="244">
        <v>0</v>
      </c>
      <c r="G1721" s="245">
        <v>0</v>
      </c>
      <c r="H1721" s="245">
        <v>0</v>
      </c>
      <c r="I1721" s="244">
        <v>0</v>
      </c>
    </row>
    <row r="1722" spans="1:9" hidden="1" x14ac:dyDescent="1.05">
      <c r="A1722" s="222"/>
      <c r="B1722" s="220"/>
      <c r="C1722" s="220"/>
      <c r="E1722" s="197" t="s">
        <v>1169</v>
      </c>
      <c r="F1722" s="236"/>
      <c r="G1722" s="237"/>
      <c r="H1722" s="237"/>
      <c r="I1722" s="236"/>
    </row>
    <row r="1723" spans="1:9" hidden="1" x14ac:dyDescent="1.05">
      <c r="A1723" s="222"/>
      <c r="B1723" s="220"/>
      <c r="C1723" s="220"/>
      <c r="E1723" s="197" t="s">
        <v>1168</v>
      </c>
      <c r="F1723" s="236"/>
      <c r="G1723" s="237"/>
      <c r="H1723" s="237"/>
      <c r="I1723" s="236"/>
    </row>
    <row r="1724" spans="1:9" hidden="1" x14ac:dyDescent="1.05">
      <c r="A1724" s="222"/>
      <c r="B1724" s="220"/>
      <c r="C1724" s="220"/>
      <c r="F1724" s="247"/>
      <c r="G1724" s="248"/>
      <c r="H1724" s="248"/>
      <c r="I1724" s="247"/>
    </row>
    <row r="1725" spans="1:9" hidden="1" x14ac:dyDescent="1.05">
      <c r="A1725" s="222"/>
      <c r="B1725" s="246" t="s">
        <v>1320</v>
      </c>
      <c r="C1725" s="220"/>
      <c r="D1725" s="198" t="s">
        <v>1319</v>
      </c>
      <c r="E1725" s="197" t="s">
        <v>1170</v>
      </c>
      <c r="F1725" s="244">
        <v>0</v>
      </c>
      <c r="G1725" s="245">
        <v>0</v>
      </c>
      <c r="H1725" s="245">
        <v>0</v>
      </c>
      <c r="I1725" s="244">
        <v>0</v>
      </c>
    </row>
    <row r="1726" spans="1:9" hidden="1" x14ac:dyDescent="1.05">
      <c r="A1726" s="222"/>
      <c r="B1726" s="220"/>
      <c r="C1726" s="220"/>
      <c r="E1726" s="197" t="s">
        <v>1169</v>
      </c>
      <c r="F1726" s="236"/>
      <c r="G1726" s="237"/>
      <c r="H1726" s="237"/>
      <c r="I1726" s="236"/>
    </row>
    <row r="1727" spans="1:9" hidden="1" x14ac:dyDescent="1.05">
      <c r="A1727" s="222"/>
      <c r="B1727" s="220"/>
      <c r="C1727" s="220"/>
      <c r="E1727" s="197" t="s">
        <v>1168</v>
      </c>
      <c r="F1727" s="236"/>
      <c r="G1727" s="237"/>
      <c r="H1727" s="237"/>
      <c r="I1727" s="236"/>
    </row>
    <row r="1728" spans="1:9" hidden="1" x14ac:dyDescent="1.05">
      <c r="A1728" s="222"/>
      <c r="B1728" s="220"/>
      <c r="C1728" s="220"/>
      <c r="F1728" s="247"/>
      <c r="G1728" s="248"/>
      <c r="H1728" s="248"/>
      <c r="I1728" s="247"/>
    </row>
    <row r="1729" spans="1:11" hidden="1" x14ac:dyDescent="1.05">
      <c r="A1729" s="222"/>
      <c r="B1729" s="201" t="s">
        <v>1296</v>
      </c>
      <c r="C1729" s="225" t="s">
        <v>670</v>
      </c>
      <c r="D1729" s="221" t="s">
        <v>1321</v>
      </c>
      <c r="E1729" s="220" t="s">
        <v>1170</v>
      </c>
      <c r="F1729" s="234">
        <f>F1725+F1721</f>
        <v>0</v>
      </c>
      <c r="G1729" s="235">
        <f>G1725+G1721</f>
        <v>0</v>
      </c>
      <c r="H1729" s="235">
        <f>H1725+H1721</f>
        <v>0</v>
      </c>
      <c r="I1729" s="234">
        <f>I1725+I1721</f>
        <v>0</v>
      </c>
    </row>
    <row r="1730" spans="1:11" hidden="1" x14ac:dyDescent="1.05">
      <c r="A1730" s="222"/>
      <c r="B1730" s="201"/>
      <c r="C1730" s="225"/>
      <c r="D1730" s="221"/>
      <c r="E1730" s="220" t="s">
        <v>1169</v>
      </c>
      <c r="F1730" s="234"/>
      <c r="G1730" s="235"/>
      <c r="H1730" s="235"/>
      <c r="I1730" s="234"/>
    </row>
    <row r="1731" spans="1:11" hidden="1" x14ac:dyDescent="1.05">
      <c r="A1731" s="222"/>
      <c r="B1731" s="220"/>
      <c r="C1731" s="220"/>
      <c r="E1731" s="220" t="s">
        <v>1168</v>
      </c>
      <c r="F1731" s="236"/>
      <c r="G1731" s="237"/>
      <c r="H1731" s="237"/>
      <c r="I1731" s="236"/>
    </row>
    <row r="1732" spans="1:11" hidden="1" x14ac:dyDescent="1.05">
      <c r="A1732" s="258"/>
      <c r="B1732" s="256"/>
      <c r="C1732" s="256"/>
      <c r="D1732" s="260"/>
      <c r="E1732" s="259"/>
      <c r="F1732" s="254"/>
      <c r="G1732" s="255"/>
      <c r="H1732" s="255"/>
      <c r="I1732" s="254"/>
    </row>
    <row r="1733" spans="1:11" s="201" customFormat="1" hidden="1" x14ac:dyDescent="1.05">
      <c r="A1733" s="250">
        <v>2003</v>
      </c>
      <c r="B1733" s="249" t="s">
        <v>693</v>
      </c>
      <c r="C1733" s="225" t="s">
        <v>671</v>
      </c>
      <c r="D1733" s="221" t="s">
        <v>1318</v>
      </c>
      <c r="E1733" s="220"/>
      <c r="F1733" s="247"/>
      <c r="G1733" s="248"/>
      <c r="H1733" s="248"/>
      <c r="I1733" s="247"/>
      <c r="J1733" s="202"/>
      <c r="K1733" s="202"/>
    </row>
    <row r="1734" spans="1:11" s="201" customFormat="1" hidden="1" x14ac:dyDescent="1.05">
      <c r="A1734" s="222"/>
      <c r="B1734" s="246" t="s">
        <v>1307</v>
      </c>
      <c r="C1734" s="220"/>
      <c r="D1734" s="198" t="s">
        <v>1306</v>
      </c>
      <c r="E1734" s="197" t="s">
        <v>1170</v>
      </c>
      <c r="F1734" s="244">
        <v>0</v>
      </c>
      <c r="G1734" s="245">
        <v>0</v>
      </c>
      <c r="H1734" s="245">
        <v>0</v>
      </c>
      <c r="I1734" s="244">
        <f>F1734+G1734-H1734</f>
        <v>0</v>
      </c>
      <c r="J1734" s="202"/>
      <c r="K1734" s="202"/>
    </row>
    <row r="1735" spans="1:11" s="201" customFormat="1" hidden="1" x14ac:dyDescent="1.05">
      <c r="A1735" s="222"/>
      <c r="B1735" s="220"/>
      <c r="C1735" s="220"/>
      <c r="D1735" s="198"/>
      <c r="E1735" s="197" t="s">
        <v>1169</v>
      </c>
      <c r="F1735" s="236">
        <v>3447932.41</v>
      </c>
      <c r="G1735" s="237">
        <v>0</v>
      </c>
      <c r="H1735" s="245">
        <v>0</v>
      </c>
      <c r="I1735" s="244">
        <f>F1735+G1735-H1735</f>
        <v>3447932.41</v>
      </c>
      <c r="J1735" s="202"/>
      <c r="K1735" s="202"/>
    </row>
    <row r="1736" spans="1:11" s="201" customFormat="1" hidden="1" x14ac:dyDescent="1.05">
      <c r="A1736" s="222"/>
      <c r="B1736" s="220"/>
      <c r="C1736" s="220"/>
      <c r="D1736" s="198"/>
      <c r="E1736" s="197" t="s">
        <v>1168</v>
      </c>
      <c r="F1736" s="236">
        <v>3447932.41</v>
      </c>
      <c r="G1736" s="237">
        <v>0</v>
      </c>
      <c r="H1736" s="245">
        <v>0</v>
      </c>
      <c r="I1736" s="244">
        <f>F1736+G1736-H1736</f>
        <v>3447932.41</v>
      </c>
      <c r="J1736" s="202"/>
      <c r="K1736" s="202"/>
    </row>
    <row r="1737" spans="1:11" s="201" customFormat="1" hidden="1" x14ac:dyDescent="1.05">
      <c r="A1737" s="222"/>
      <c r="B1737" s="220"/>
      <c r="C1737" s="220"/>
      <c r="D1737" s="198"/>
      <c r="E1737" s="197"/>
      <c r="F1737" s="247"/>
      <c r="G1737" s="248"/>
      <c r="H1737" s="248"/>
      <c r="I1737" s="247"/>
      <c r="J1737" s="202"/>
      <c r="K1737" s="202"/>
    </row>
    <row r="1738" spans="1:11" s="201" customFormat="1" hidden="1" x14ac:dyDescent="1.05">
      <c r="A1738" s="222"/>
      <c r="B1738" s="246" t="s">
        <v>1320</v>
      </c>
      <c r="C1738" s="220"/>
      <c r="D1738" s="198" t="s">
        <v>1319</v>
      </c>
      <c r="E1738" s="197" t="s">
        <v>1170</v>
      </c>
      <c r="F1738" s="244">
        <v>0</v>
      </c>
      <c r="G1738" s="245">
        <v>0</v>
      </c>
      <c r="H1738" s="245">
        <v>0</v>
      </c>
      <c r="I1738" s="244">
        <f>F1738+G1738-H1738</f>
        <v>0</v>
      </c>
      <c r="J1738" s="202"/>
      <c r="K1738" s="202"/>
    </row>
    <row r="1739" spans="1:11" s="201" customFormat="1" hidden="1" x14ac:dyDescent="1.05">
      <c r="A1739" s="222"/>
      <c r="B1739" s="246"/>
      <c r="C1739" s="220"/>
      <c r="D1739" s="198"/>
      <c r="E1739" s="197" t="s">
        <v>1169</v>
      </c>
      <c r="F1739" s="244">
        <v>52500</v>
      </c>
      <c r="G1739" s="237">
        <v>0</v>
      </c>
      <c r="H1739" s="245">
        <v>0</v>
      </c>
      <c r="I1739" s="244">
        <f>F1739+G1739-H1739</f>
        <v>52500</v>
      </c>
      <c r="J1739" s="202"/>
      <c r="K1739" s="202"/>
    </row>
    <row r="1740" spans="1:11" hidden="1" x14ac:dyDescent="1.05">
      <c r="A1740" s="222"/>
      <c r="B1740" s="220"/>
      <c r="C1740" s="220"/>
      <c r="E1740" s="197" t="s">
        <v>1168</v>
      </c>
      <c r="F1740" s="236">
        <v>52500</v>
      </c>
      <c r="G1740" s="237">
        <v>0</v>
      </c>
      <c r="H1740" s="237">
        <v>0</v>
      </c>
      <c r="I1740" s="244">
        <f>F1740+G1740-H1740</f>
        <v>52500</v>
      </c>
    </row>
    <row r="1741" spans="1:11" hidden="1" x14ac:dyDescent="1.05">
      <c r="A1741" s="222"/>
      <c r="B1741" s="220"/>
      <c r="C1741" s="220"/>
      <c r="F1741" s="247"/>
      <c r="G1741" s="248"/>
      <c r="H1741" s="248"/>
      <c r="I1741" s="247"/>
    </row>
    <row r="1742" spans="1:11" hidden="1" x14ac:dyDescent="1.05">
      <c r="A1742" s="222"/>
      <c r="B1742" s="201" t="s">
        <v>1296</v>
      </c>
      <c r="C1742" s="225" t="s">
        <v>671</v>
      </c>
      <c r="D1742" s="221" t="s">
        <v>1318</v>
      </c>
      <c r="E1742" s="220" t="s">
        <v>1170</v>
      </c>
      <c r="F1742" s="234">
        <f t="shared" ref="F1742:I1744" si="27">+F1734+F1738</f>
        <v>0</v>
      </c>
      <c r="G1742" s="235">
        <f t="shared" si="27"/>
        <v>0</v>
      </c>
      <c r="H1742" s="235">
        <f t="shared" si="27"/>
        <v>0</v>
      </c>
      <c r="I1742" s="234">
        <f t="shared" si="27"/>
        <v>0</v>
      </c>
    </row>
    <row r="1743" spans="1:11" hidden="1" x14ac:dyDescent="1.05">
      <c r="A1743" s="222"/>
      <c r="B1743" s="201"/>
      <c r="C1743" s="225"/>
      <c r="D1743" s="221"/>
      <c r="E1743" s="220" t="s">
        <v>1169</v>
      </c>
      <c r="F1743" s="234">
        <f t="shared" si="27"/>
        <v>3500432.41</v>
      </c>
      <c r="G1743" s="235">
        <f t="shared" si="27"/>
        <v>0</v>
      </c>
      <c r="H1743" s="235">
        <f t="shared" si="27"/>
        <v>0</v>
      </c>
      <c r="I1743" s="234">
        <f t="shared" si="27"/>
        <v>3500432.41</v>
      </c>
    </row>
    <row r="1744" spans="1:11" hidden="1" x14ac:dyDescent="1.05">
      <c r="A1744" s="222"/>
      <c r="B1744" s="201"/>
      <c r="C1744" s="225"/>
      <c r="D1744" s="221"/>
      <c r="E1744" s="220" t="s">
        <v>1168</v>
      </c>
      <c r="F1744" s="234">
        <f t="shared" si="27"/>
        <v>3500432.41</v>
      </c>
      <c r="G1744" s="235">
        <f t="shared" si="27"/>
        <v>0</v>
      </c>
      <c r="H1744" s="235">
        <f t="shared" si="27"/>
        <v>0</v>
      </c>
      <c r="I1744" s="234">
        <f t="shared" si="27"/>
        <v>3500432.41</v>
      </c>
    </row>
    <row r="1745" spans="1:9" hidden="1" x14ac:dyDescent="1.05">
      <c r="A1745" s="222"/>
      <c r="B1745" s="220"/>
      <c r="C1745" s="220"/>
      <c r="F1745" s="247"/>
      <c r="G1745" s="248"/>
      <c r="H1745" s="248"/>
      <c r="I1745" s="247"/>
    </row>
    <row r="1746" spans="1:9" hidden="1" x14ac:dyDescent="1.05">
      <c r="A1746" s="614"/>
      <c r="B1746" s="615"/>
      <c r="C1746" s="243"/>
      <c r="D1746" s="242"/>
      <c r="E1746" s="241"/>
      <c r="F1746" s="239"/>
      <c r="G1746" s="240"/>
      <c r="H1746" s="240"/>
      <c r="I1746" s="239"/>
    </row>
    <row r="1747" spans="1:9" hidden="1" x14ac:dyDescent="1.05">
      <c r="A1747" s="601" t="s">
        <v>1317</v>
      </c>
      <c r="B1747" s="602"/>
      <c r="C1747" s="602"/>
      <c r="D1747" s="227" t="s">
        <v>1316</v>
      </c>
      <c r="E1747" s="220" t="s">
        <v>1170</v>
      </c>
      <c r="F1747" s="234">
        <f t="shared" ref="F1747:I1749" si="28">+F1715+F1729+F1742</f>
        <v>0</v>
      </c>
      <c r="G1747" s="235">
        <f t="shared" si="28"/>
        <v>0</v>
      </c>
      <c r="H1747" s="235">
        <f t="shared" si="28"/>
        <v>0</v>
      </c>
      <c r="I1747" s="234">
        <f t="shared" si="28"/>
        <v>0</v>
      </c>
    </row>
    <row r="1748" spans="1:9" hidden="1" x14ac:dyDescent="1.05">
      <c r="A1748" s="233"/>
      <c r="B1748" s="229"/>
      <c r="C1748" s="228"/>
      <c r="D1748" s="221"/>
      <c r="E1748" s="220" t="s">
        <v>1169</v>
      </c>
      <c r="F1748" s="234">
        <f t="shared" si="28"/>
        <v>3737752.41</v>
      </c>
      <c r="G1748" s="235">
        <f t="shared" si="28"/>
        <v>0</v>
      </c>
      <c r="H1748" s="235">
        <f t="shared" si="28"/>
        <v>0</v>
      </c>
      <c r="I1748" s="234">
        <f t="shared" si="28"/>
        <v>3737752.41</v>
      </c>
    </row>
    <row r="1749" spans="1:9" hidden="1" x14ac:dyDescent="1.05">
      <c r="A1749" s="233"/>
      <c r="B1749" s="229"/>
      <c r="C1749" s="228"/>
      <c r="D1749" s="221"/>
      <c r="E1749" s="220" t="s">
        <v>1168</v>
      </c>
      <c r="F1749" s="234">
        <f t="shared" si="28"/>
        <v>3737752.41</v>
      </c>
      <c r="G1749" s="235">
        <f t="shared" si="28"/>
        <v>0</v>
      </c>
      <c r="H1749" s="235">
        <f t="shared" si="28"/>
        <v>0</v>
      </c>
      <c r="I1749" s="234">
        <f t="shared" si="28"/>
        <v>3737752.41</v>
      </c>
    </row>
    <row r="1750" spans="1:9" hidden="1" x14ac:dyDescent="1.05">
      <c r="A1750" s="258"/>
      <c r="B1750" s="256"/>
      <c r="C1750" s="256"/>
      <c r="D1750" s="257"/>
      <c r="E1750" s="256"/>
      <c r="F1750" s="254"/>
      <c r="G1750" s="255"/>
      <c r="H1750" s="255"/>
      <c r="I1750" s="254"/>
    </row>
    <row r="1751" spans="1:9" hidden="1" x14ac:dyDescent="1.05">
      <c r="A1751" s="222"/>
      <c r="B1751" s="220"/>
      <c r="C1751" s="220"/>
      <c r="F1751" s="236"/>
      <c r="G1751" s="237"/>
      <c r="H1751" s="237"/>
      <c r="I1751" s="236"/>
    </row>
    <row r="1752" spans="1:9" ht="72.75" hidden="1" thickBot="1" x14ac:dyDescent="1.1000000000000001">
      <c r="A1752" s="639" t="s">
        <v>1300</v>
      </c>
      <c r="B1752" s="640"/>
      <c r="C1752" s="253" t="s">
        <v>1315</v>
      </c>
      <c r="D1752" s="216" t="s">
        <v>1309</v>
      </c>
      <c r="E1752" s="252"/>
      <c r="F1752" s="213"/>
      <c r="G1752" s="214"/>
      <c r="H1752" s="214"/>
      <c r="I1752" s="213"/>
    </row>
    <row r="1753" spans="1:9" hidden="1" x14ac:dyDescent="1.05">
      <c r="A1753" s="222"/>
      <c r="B1753" s="220"/>
      <c r="C1753" s="220"/>
      <c r="D1753" s="221"/>
      <c r="E1753" s="220"/>
      <c r="F1753" s="218"/>
      <c r="G1753" s="219"/>
      <c r="H1753" s="219"/>
      <c r="I1753" s="218"/>
    </row>
    <row r="1754" spans="1:9" ht="144" hidden="1" x14ac:dyDescent="1.05">
      <c r="A1754" s="250">
        <v>5001</v>
      </c>
      <c r="B1754" s="249" t="s">
        <v>693</v>
      </c>
      <c r="C1754" s="225" t="s">
        <v>665</v>
      </c>
      <c r="D1754" s="221" t="s">
        <v>1314</v>
      </c>
      <c r="E1754" s="220"/>
      <c r="F1754" s="247"/>
      <c r="G1754" s="248"/>
      <c r="H1754" s="248"/>
      <c r="I1754" s="247"/>
    </row>
    <row r="1755" spans="1:9" hidden="1" x14ac:dyDescent="1.05">
      <c r="A1755" s="222"/>
      <c r="B1755" s="246" t="s">
        <v>1307</v>
      </c>
      <c r="C1755" s="220"/>
      <c r="D1755" s="198" t="s">
        <v>1306</v>
      </c>
      <c r="F1755" s="244">
        <v>0</v>
      </c>
      <c r="G1755" s="245">
        <v>0</v>
      </c>
      <c r="H1755" s="245">
        <v>0</v>
      </c>
      <c r="I1755" s="244">
        <v>0</v>
      </c>
    </row>
    <row r="1756" spans="1:9" hidden="1" x14ac:dyDescent="1.05">
      <c r="A1756" s="222"/>
      <c r="B1756" s="220"/>
      <c r="C1756" s="220"/>
      <c r="F1756" s="236"/>
      <c r="G1756" s="237"/>
      <c r="H1756" s="237"/>
      <c r="I1756" s="236"/>
    </row>
    <row r="1757" spans="1:9" hidden="1" x14ac:dyDescent="1.05">
      <c r="A1757" s="222"/>
      <c r="B1757" s="220"/>
      <c r="C1757" s="220"/>
      <c r="F1757" s="236"/>
      <c r="G1757" s="237"/>
      <c r="H1757" s="237"/>
      <c r="I1757" s="236"/>
    </row>
    <row r="1758" spans="1:9" hidden="1" x14ac:dyDescent="1.05">
      <c r="A1758" s="222"/>
      <c r="B1758" s="220"/>
      <c r="C1758" s="220"/>
      <c r="F1758" s="247"/>
      <c r="G1758" s="248"/>
      <c r="H1758" s="248"/>
      <c r="I1758" s="247"/>
    </row>
    <row r="1759" spans="1:9" ht="144" hidden="1" x14ac:dyDescent="1.05">
      <c r="A1759" s="222"/>
      <c r="B1759" s="201" t="s">
        <v>1296</v>
      </c>
      <c r="C1759" s="225" t="s">
        <v>665</v>
      </c>
      <c r="D1759" s="221" t="s">
        <v>1314</v>
      </c>
      <c r="E1759" s="220"/>
      <c r="F1759" s="234">
        <f>F1755</f>
        <v>0</v>
      </c>
      <c r="G1759" s="235">
        <f>G1755</f>
        <v>0</v>
      </c>
      <c r="H1759" s="235">
        <f>H1755</f>
        <v>0</v>
      </c>
      <c r="I1759" s="234">
        <f>I1755</f>
        <v>0</v>
      </c>
    </row>
    <row r="1760" spans="1:9" hidden="1" x14ac:dyDescent="1.05">
      <c r="A1760" s="222"/>
      <c r="B1760" s="220"/>
      <c r="C1760" s="220"/>
      <c r="F1760" s="236"/>
      <c r="G1760" s="237"/>
      <c r="H1760" s="237"/>
      <c r="I1760" s="236"/>
    </row>
    <row r="1761" spans="1:9" hidden="1" x14ac:dyDescent="1.05">
      <c r="A1761" s="222"/>
      <c r="B1761" s="220"/>
      <c r="C1761" s="220"/>
      <c r="F1761" s="236"/>
      <c r="G1761" s="237"/>
      <c r="H1761" s="237"/>
      <c r="I1761" s="236"/>
    </row>
    <row r="1762" spans="1:9" hidden="1" x14ac:dyDescent="1.05">
      <c r="A1762" s="222"/>
      <c r="B1762" s="220"/>
      <c r="C1762" s="220"/>
      <c r="F1762" s="247"/>
      <c r="G1762" s="248"/>
      <c r="H1762" s="248"/>
      <c r="I1762" s="247"/>
    </row>
    <row r="1763" spans="1:9" ht="144" hidden="1" x14ac:dyDescent="1.05">
      <c r="A1763" s="250">
        <v>5002</v>
      </c>
      <c r="B1763" s="249" t="s">
        <v>693</v>
      </c>
      <c r="C1763" s="225" t="s">
        <v>670</v>
      </c>
      <c r="D1763" s="221" t="s">
        <v>1311</v>
      </c>
      <c r="E1763" s="220"/>
      <c r="F1763" s="247"/>
      <c r="G1763" s="248"/>
      <c r="H1763" s="248"/>
      <c r="I1763" s="247"/>
    </row>
    <row r="1764" spans="1:9" hidden="1" x14ac:dyDescent="1.05">
      <c r="A1764" s="222"/>
      <c r="B1764" s="246" t="s">
        <v>1313</v>
      </c>
      <c r="C1764" s="220"/>
      <c r="D1764" s="198" t="s">
        <v>1312</v>
      </c>
      <c r="F1764" s="244">
        <v>0</v>
      </c>
      <c r="G1764" s="245">
        <v>0</v>
      </c>
      <c r="H1764" s="245">
        <v>0</v>
      </c>
      <c r="I1764" s="244">
        <v>0</v>
      </c>
    </row>
    <row r="1765" spans="1:9" hidden="1" x14ac:dyDescent="1.05">
      <c r="A1765" s="222"/>
      <c r="B1765" s="220"/>
      <c r="C1765" s="220"/>
      <c r="F1765" s="236"/>
      <c r="G1765" s="237"/>
      <c r="H1765" s="237"/>
      <c r="I1765" s="236"/>
    </row>
    <row r="1766" spans="1:9" hidden="1" x14ac:dyDescent="1.05">
      <c r="A1766" s="222"/>
      <c r="B1766" s="220"/>
      <c r="C1766" s="220"/>
      <c r="F1766" s="236"/>
      <c r="G1766" s="237"/>
      <c r="H1766" s="237"/>
      <c r="I1766" s="236"/>
    </row>
    <row r="1767" spans="1:9" hidden="1" x14ac:dyDescent="1.05">
      <c r="A1767" s="222"/>
      <c r="B1767" s="220"/>
      <c r="C1767" s="220"/>
      <c r="F1767" s="247"/>
      <c r="G1767" s="248"/>
      <c r="H1767" s="248"/>
      <c r="I1767" s="247"/>
    </row>
    <row r="1768" spans="1:9" ht="144" hidden="1" x14ac:dyDescent="1.05">
      <c r="A1768" s="222"/>
      <c r="B1768" s="201" t="s">
        <v>1296</v>
      </c>
      <c r="C1768" s="225" t="s">
        <v>670</v>
      </c>
      <c r="D1768" s="221" t="s">
        <v>1311</v>
      </c>
      <c r="E1768" s="220"/>
      <c r="F1768" s="234">
        <f>F1764</f>
        <v>0</v>
      </c>
      <c r="G1768" s="235">
        <f>G1764</f>
        <v>0</v>
      </c>
      <c r="H1768" s="235">
        <f>H1764</f>
        <v>0</v>
      </c>
      <c r="I1768" s="234">
        <f>I1764</f>
        <v>0</v>
      </c>
    </row>
    <row r="1769" spans="1:9" hidden="1" x14ac:dyDescent="1.05">
      <c r="A1769" s="222"/>
      <c r="B1769" s="220"/>
      <c r="C1769" s="220"/>
      <c r="F1769" s="236"/>
      <c r="G1769" s="237"/>
      <c r="H1769" s="237"/>
      <c r="I1769" s="236"/>
    </row>
    <row r="1770" spans="1:9" hidden="1" x14ac:dyDescent="1.05">
      <c r="A1770" s="222"/>
      <c r="B1770" s="220"/>
      <c r="C1770" s="220"/>
      <c r="F1770" s="236"/>
      <c r="G1770" s="237"/>
      <c r="H1770" s="237"/>
      <c r="I1770" s="236"/>
    </row>
    <row r="1771" spans="1:9" hidden="1" x14ac:dyDescent="1.05">
      <c r="A1771" s="222"/>
      <c r="B1771" s="220"/>
      <c r="C1771" s="220"/>
      <c r="F1771" s="247"/>
      <c r="G1771" s="248"/>
      <c r="H1771" s="248"/>
      <c r="I1771" s="247"/>
    </row>
    <row r="1772" spans="1:9" hidden="1" x14ac:dyDescent="1.05">
      <c r="A1772" s="614"/>
      <c r="B1772" s="615"/>
      <c r="C1772" s="243"/>
      <c r="D1772" s="242"/>
      <c r="E1772" s="241"/>
      <c r="F1772" s="239"/>
      <c r="G1772" s="240"/>
      <c r="H1772" s="240"/>
      <c r="I1772" s="239"/>
    </row>
    <row r="1773" spans="1:9" hidden="1" x14ac:dyDescent="1.05">
      <c r="A1773" s="601" t="s">
        <v>1310</v>
      </c>
      <c r="B1773" s="602"/>
      <c r="C1773" s="602"/>
      <c r="D1773" s="227" t="s">
        <v>1309</v>
      </c>
      <c r="E1773" s="232"/>
      <c r="F1773" s="234">
        <f>+F1759+F1768</f>
        <v>0</v>
      </c>
      <c r="G1773" s="235">
        <f>+G1759+G1768</f>
        <v>0</v>
      </c>
      <c r="H1773" s="235">
        <f>+H1759+H1768</f>
        <v>0</v>
      </c>
      <c r="I1773" s="234">
        <f>+I1759+I1768</f>
        <v>0</v>
      </c>
    </row>
    <row r="1774" spans="1:9" hidden="1" x14ac:dyDescent="1.05">
      <c r="A1774" s="233"/>
      <c r="B1774" s="229"/>
      <c r="C1774" s="228"/>
      <c r="D1774" s="221"/>
      <c r="E1774" s="220"/>
      <c r="F1774" s="223"/>
      <c r="G1774" s="224"/>
      <c r="H1774" s="224"/>
      <c r="I1774" s="223"/>
    </row>
    <row r="1775" spans="1:9" hidden="1" x14ac:dyDescent="1.05">
      <c r="A1775" s="233"/>
      <c r="B1775" s="229"/>
      <c r="C1775" s="228"/>
      <c r="D1775" s="221"/>
      <c r="E1775" s="220"/>
      <c r="F1775" s="223"/>
      <c r="G1775" s="224"/>
      <c r="H1775" s="224"/>
      <c r="I1775" s="223"/>
    </row>
    <row r="1776" spans="1:9" hidden="1" x14ac:dyDescent="1.05">
      <c r="A1776" s="258"/>
      <c r="B1776" s="256"/>
      <c r="C1776" s="256"/>
      <c r="D1776" s="257"/>
      <c r="E1776" s="256"/>
      <c r="F1776" s="254"/>
      <c r="G1776" s="255"/>
      <c r="H1776" s="255"/>
      <c r="I1776" s="254"/>
    </row>
    <row r="1777" spans="1:9" hidden="1" x14ac:dyDescent="1.05">
      <c r="A1777" s="222"/>
      <c r="B1777" s="220"/>
      <c r="C1777" s="220"/>
      <c r="F1777" s="247"/>
      <c r="G1777" s="248"/>
      <c r="H1777" s="248"/>
      <c r="I1777" s="247"/>
    </row>
    <row r="1778" spans="1:9" ht="72.75" hidden="1" thickBot="1" x14ac:dyDescent="1.1000000000000001">
      <c r="A1778" s="639" t="s">
        <v>1300</v>
      </c>
      <c r="B1778" s="640"/>
      <c r="C1778" s="253" t="s">
        <v>1308</v>
      </c>
      <c r="D1778" s="216" t="s">
        <v>1301</v>
      </c>
      <c r="E1778" s="252"/>
      <c r="F1778" s="213"/>
      <c r="G1778" s="214"/>
      <c r="H1778" s="214"/>
      <c r="I1778" s="213"/>
    </row>
    <row r="1779" spans="1:9" hidden="1" x14ac:dyDescent="1.05">
      <c r="A1779" s="222"/>
      <c r="B1779" s="220"/>
      <c r="C1779" s="220"/>
      <c r="F1779" s="247"/>
      <c r="G1779" s="248"/>
      <c r="H1779" s="248"/>
      <c r="I1779" s="247"/>
    </row>
    <row r="1780" spans="1:9" ht="144" hidden="1" x14ac:dyDescent="1.05">
      <c r="A1780" s="250">
        <v>6001</v>
      </c>
      <c r="B1780" s="249" t="s">
        <v>693</v>
      </c>
      <c r="C1780" s="225" t="s">
        <v>665</v>
      </c>
      <c r="D1780" s="221" t="s">
        <v>1303</v>
      </c>
      <c r="E1780" s="220"/>
      <c r="F1780" s="247"/>
      <c r="G1780" s="248"/>
      <c r="H1780" s="248"/>
      <c r="I1780" s="247"/>
    </row>
    <row r="1781" spans="1:9" hidden="1" x14ac:dyDescent="1.05">
      <c r="A1781" s="222"/>
      <c r="B1781" s="246" t="s">
        <v>1307</v>
      </c>
      <c r="C1781" s="220"/>
      <c r="D1781" s="198" t="s">
        <v>1306</v>
      </c>
      <c r="F1781" s="244">
        <v>0</v>
      </c>
      <c r="G1781" s="245">
        <v>0</v>
      </c>
      <c r="H1781" s="245">
        <v>0</v>
      </c>
      <c r="I1781" s="244">
        <v>0</v>
      </c>
    </row>
    <row r="1782" spans="1:9" hidden="1" x14ac:dyDescent="1.05">
      <c r="A1782" s="222"/>
      <c r="B1782" s="220"/>
      <c r="C1782" s="220"/>
      <c r="F1782" s="236"/>
      <c r="G1782" s="237"/>
      <c r="H1782" s="237"/>
      <c r="I1782" s="236"/>
    </row>
    <row r="1783" spans="1:9" hidden="1" x14ac:dyDescent="1.05">
      <c r="A1783" s="222"/>
      <c r="B1783" s="220"/>
      <c r="C1783" s="220"/>
      <c r="F1783" s="236"/>
      <c r="G1783" s="237"/>
      <c r="H1783" s="237"/>
      <c r="I1783" s="236"/>
    </row>
    <row r="1784" spans="1:9" hidden="1" x14ac:dyDescent="1.05">
      <c r="A1784" s="222"/>
      <c r="B1784" s="220"/>
      <c r="C1784" s="220"/>
      <c r="F1784" s="247"/>
      <c r="G1784" s="248"/>
      <c r="H1784" s="248"/>
      <c r="I1784" s="247"/>
    </row>
    <row r="1785" spans="1:9" ht="144" hidden="1" x14ac:dyDescent="1.05">
      <c r="A1785" s="222"/>
      <c r="B1785" s="246" t="s">
        <v>1305</v>
      </c>
      <c r="C1785" s="220"/>
      <c r="D1785" s="198" t="s">
        <v>1304</v>
      </c>
      <c r="F1785" s="244">
        <v>0</v>
      </c>
      <c r="G1785" s="245">
        <v>0</v>
      </c>
      <c r="H1785" s="245">
        <v>0</v>
      </c>
      <c r="I1785" s="244">
        <v>0</v>
      </c>
    </row>
    <row r="1786" spans="1:9" hidden="1" x14ac:dyDescent="1.05">
      <c r="A1786" s="222"/>
      <c r="B1786" s="220"/>
      <c r="C1786" s="220"/>
      <c r="F1786" s="236"/>
      <c r="G1786" s="237"/>
      <c r="H1786" s="237"/>
      <c r="I1786" s="236"/>
    </row>
    <row r="1787" spans="1:9" hidden="1" x14ac:dyDescent="1.05">
      <c r="A1787" s="222"/>
      <c r="B1787" s="220"/>
      <c r="C1787" s="220"/>
      <c r="F1787" s="236"/>
      <c r="G1787" s="237"/>
      <c r="H1787" s="237"/>
      <c r="I1787" s="236"/>
    </row>
    <row r="1788" spans="1:9" hidden="1" x14ac:dyDescent="1.05">
      <c r="A1788" s="222"/>
      <c r="B1788" s="220"/>
      <c r="C1788" s="220"/>
      <c r="F1788" s="247"/>
      <c r="G1788" s="248"/>
      <c r="H1788" s="248"/>
      <c r="I1788" s="247"/>
    </row>
    <row r="1789" spans="1:9" ht="144" hidden="1" x14ac:dyDescent="1.05">
      <c r="A1789" s="222"/>
      <c r="B1789" s="201" t="s">
        <v>1296</v>
      </c>
      <c r="C1789" s="225" t="s">
        <v>665</v>
      </c>
      <c r="D1789" s="221" t="s">
        <v>1303</v>
      </c>
      <c r="E1789" s="220"/>
      <c r="F1789" s="234">
        <f>+F1781+F1785</f>
        <v>0</v>
      </c>
      <c r="G1789" s="235">
        <f>+G1781+G1785</f>
        <v>0</v>
      </c>
      <c r="H1789" s="235">
        <f>+H1781+H1785</f>
        <v>0</v>
      </c>
      <c r="I1789" s="234">
        <f>+I1781+I1785</f>
        <v>0</v>
      </c>
    </row>
    <row r="1790" spans="1:9" hidden="1" x14ac:dyDescent="1.05">
      <c r="A1790" s="222"/>
      <c r="B1790" s="201"/>
      <c r="C1790" s="225"/>
      <c r="D1790" s="221"/>
      <c r="E1790" s="220"/>
      <c r="F1790" s="236"/>
      <c r="G1790" s="237"/>
      <c r="H1790" s="237"/>
      <c r="I1790" s="236"/>
    </row>
    <row r="1791" spans="1:9" hidden="1" x14ac:dyDescent="1.05">
      <c r="A1791" s="222"/>
      <c r="B1791" s="220"/>
      <c r="C1791" s="220"/>
      <c r="F1791" s="236"/>
      <c r="G1791" s="237"/>
      <c r="H1791" s="237"/>
      <c r="I1791" s="236"/>
    </row>
    <row r="1792" spans="1:9" hidden="1" x14ac:dyDescent="1.05">
      <c r="A1792" s="222"/>
      <c r="B1792" s="220"/>
      <c r="C1792" s="220"/>
      <c r="F1792" s="236"/>
      <c r="G1792" s="237"/>
      <c r="H1792" s="237"/>
      <c r="I1792" s="236"/>
    </row>
    <row r="1793" spans="1:9" hidden="1" x14ac:dyDescent="1.05">
      <c r="A1793" s="222"/>
      <c r="B1793" s="220"/>
      <c r="C1793" s="220"/>
      <c r="F1793" s="247"/>
      <c r="G1793" s="248"/>
      <c r="H1793" s="248"/>
      <c r="I1793" s="247"/>
    </row>
    <row r="1794" spans="1:9" hidden="1" x14ac:dyDescent="1.05">
      <c r="A1794" s="614"/>
      <c r="B1794" s="615"/>
      <c r="C1794" s="243"/>
      <c r="D1794" s="242"/>
      <c r="E1794" s="241"/>
      <c r="F1794" s="239"/>
      <c r="G1794" s="240"/>
      <c r="H1794" s="240"/>
      <c r="I1794" s="239"/>
    </row>
    <row r="1795" spans="1:9" hidden="1" x14ac:dyDescent="1.05">
      <c r="A1795" s="601" t="s">
        <v>1302</v>
      </c>
      <c r="B1795" s="602"/>
      <c r="C1795" s="602"/>
      <c r="D1795" s="227" t="s">
        <v>1301</v>
      </c>
      <c r="E1795" s="232"/>
      <c r="F1795" s="234">
        <f>F1781+F1785</f>
        <v>0</v>
      </c>
      <c r="G1795" s="235">
        <f>G1781+G1785</f>
        <v>0</v>
      </c>
      <c r="H1795" s="235">
        <f>H1781+H1785</f>
        <v>0</v>
      </c>
      <c r="I1795" s="234">
        <f>I1781+I1785</f>
        <v>0</v>
      </c>
    </row>
    <row r="1796" spans="1:9" hidden="1" x14ac:dyDescent="1.05">
      <c r="A1796" s="233"/>
      <c r="B1796" s="229"/>
      <c r="C1796" s="228"/>
      <c r="D1796" s="221"/>
      <c r="E1796" s="220"/>
      <c r="F1796" s="223"/>
      <c r="G1796" s="224"/>
      <c r="H1796" s="224"/>
      <c r="I1796" s="223"/>
    </row>
    <row r="1797" spans="1:9" hidden="1" x14ac:dyDescent="1.05">
      <c r="A1797" s="226"/>
      <c r="B1797" s="225"/>
      <c r="C1797" s="220"/>
      <c r="D1797" s="221"/>
      <c r="E1797" s="220"/>
      <c r="F1797" s="223"/>
      <c r="G1797" s="224"/>
      <c r="H1797" s="224"/>
      <c r="I1797" s="223"/>
    </row>
    <row r="1798" spans="1:9" hidden="1" x14ac:dyDescent="1.05">
      <c r="A1798" s="226"/>
      <c r="B1798" s="225"/>
      <c r="C1798" s="220"/>
      <c r="D1798" s="221"/>
      <c r="E1798" s="220"/>
      <c r="F1798" s="223"/>
      <c r="G1798" s="224"/>
      <c r="H1798" s="224"/>
      <c r="I1798" s="223"/>
    </row>
    <row r="1799" spans="1:9" hidden="1" x14ac:dyDescent="1.05">
      <c r="A1799" s="258"/>
      <c r="B1799" s="256"/>
      <c r="C1799" s="256"/>
      <c r="D1799" s="257"/>
      <c r="E1799" s="256"/>
      <c r="F1799" s="254"/>
      <c r="G1799" s="255"/>
      <c r="H1799" s="255"/>
      <c r="I1799" s="254"/>
    </row>
    <row r="1800" spans="1:9" ht="60" customHeight="1" x14ac:dyDescent="1.05">
      <c r="A1800" s="222"/>
      <c r="B1800" s="220"/>
      <c r="C1800" s="220"/>
      <c r="F1800" s="247"/>
      <c r="G1800" s="248"/>
      <c r="H1800" s="248"/>
      <c r="I1800" s="247"/>
    </row>
    <row r="1801" spans="1:9" ht="72.75" hidden="1" thickBot="1" x14ac:dyDescent="1.1000000000000001">
      <c r="A1801" s="639" t="s">
        <v>1300</v>
      </c>
      <c r="B1801" s="640"/>
      <c r="C1801" s="253" t="s">
        <v>872</v>
      </c>
      <c r="D1801" s="216" t="s">
        <v>1293</v>
      </c>
      <c r="E1801" s="252"/>
      <c r="F1801" s="213"/>
      <c r="G1801" s="214"/>
      <c r="H1801" s="214"/>
      <c r="I1801" s="213"/>
    </row>
    <row r="1802" spans="1:9" x14ac:dyDescent="1.05">
      <c r="A1802" s="222"/>
      <c r="B1802" s="220"/>
      <c r="C1802" s="220"/>
      <c r="D1802" s="221"/>
      <c r="E1802" s="220"/>
      <c r="F1802" s="218"/>
      <c r="G1802" s="219"/>
      <c r="H1802" s="219"/>
      <c r="I1802" s="218"/>
    </row>
    <row r="1803" spans="1:9" ht="144" hidden="1" x14ac:dyDescent="1.05">
      <c r="A1803" s="250">
        <v>9901</v>
      </c>
      <c r="B1803" s="249" t="s">
        <v>693</v>
      </c>
      <c r="C1803" s="225" t="s">
        <v>665</v>
      </c>
      <c r="D1803" s="221" t="s">
        <v>1299</v>
      </c>
      <c r="E1803" s="220"/>
      <c r="F1803" s="247"/>
      <c r="G1803" s="248"/>
      <c r="H1803" s="248"/>
      <c r="I1803" s="247"/>
    </row>
    <row r="1804" spans="1:9" hidden="1" x14ac:dyDescent="1.05">
      <c r="A1804" s="238"/>
      <c r="B1804" s="246" t="s">
        <v>1298</v>
      </c>
      <c r="C1804" s="220"/>
      <c r="D1804" s="198" t="s">
        <v>1297</v>
      </c>
      <c r="E1804" s="197" t="s">
        <v>1170</v>
      </c>
      <c r="F1804" s="244">
        <v>2137.89</v>
      </c>
      <c r="G1804" s="251">
        <v>0</v>
      </c>
      <c r="H1804" s="245">
        <v>0</v>
      </c>
      <c r="I1804" s="244">
        <v>2137.89</v>
      </c>
    </row>
    <row r="1805" spans="1:9" hidden="1" x14ac:dyDescent="1.05">
      <c r="A1805" s="238"/>
      <c r="B1805" s="246"/>
      <c r="C1805" s="220"/>
      <c r="E1805" s="197" t="s">
        <v>1169</v>
      </c>
      <c r="F1805" s="244">
        <v>4799300</v>
      </c>
      <c r="G1805" s="118">
        <v>0</v>
      </c>
      <c r="H1805" s="118">
        <v>0</v>
      </c>
      <c r="I1805" s="244">
        <f>F1805+G1805-H1805</f>
        <v>4799300</v>
      </c>
    </row>
    <row r="1806" spans="1:9" hidden="1" x14ac:dyDescent="1.05">
      <c r="A1806" s="238"/>
      <c r="B1806" s="220"/>
      <c r="C1806" s="220"/>
      <c r="E1806" s="197" t="s">
        <v>1168</v>
      </c>
      <c r="F1806" s="236">
        <v>4801437.8899999997</v>
      </c>
      <c r="G1806" s="118">
        <v>0</v>
      </c>
      <c r="H1806" s="118">
        <v>0</v>
      </c>
      <c r="I1806" s="244">
        <f>F1806+G1806-H1806</f>
        <v>4801437.8899999997</v>
      </c>
    </row>
    <row r="1807" spans="1:9" hidden="1" x14ac:dyDescent="1.05">
      <c r="A1807" s="238"/>
      <c r="B1807" s="220"/>
      <c r="C1807" s="220"/>
      <c r="F1807" s="247"/>
      <c r="G1807" s="248"/>
      <c r="H1807" s="248"/>
      <c r="I1807" s="247"/>
    </row>
    <row r="1808" spans="1:9" ht="144" hidden="1" x14ac:dyDescent="1.05">
      <c r="A1808" s="238"/>
      <c r="B1808" s="201" t="s">
        <v>1296</v>
      </c>
      <c r="C1808" s="225" t="s">
        <v>665</v>
      </c>
      <c r="D1808" s="221" t="s">
        <v>1299</v>
      </c>
      <c r="E1808" s="220" t="s">
        <v>1170</v>
      </c>
      <c r="F1808" s="234">
        <f t="shared" ref="F1808:I1810" si="29">F1804</f>
        <v>2137.89</v>
      </c>
      <c r="G1808" s="235">
        <f t="shared" si="29"/>
        <v>0</v>
      </c>
      <c r="H1808" s="235">
        <f t="shared" si="29"/>
        <v>0</v>
      </c>
      <c r="I1808" s="234">
        <f t="shared" si="29"/>
        <v>2137.89</v>
      </c>
    </row>
    <row r="1809" spans="1:11" hidden="1" x14ac:dyDescent="1.05">
      <c r="A1809" s="238"/>
      <c r="B1809" s="201"/>
      <c r="C1809" s="225"/>
      <c r="D1809" s="221"/>
      <c r="E1809" s="220" t="s">
        <v>1169</v>
      </c>
      <c r="F1809" s="234">
        <f t="shared" si="29"/>
        <v>4799300</v>
      </c>
      <c r="G1809" s="235">
        <f t="shared" si="29"/>
        <v>0</v>
      </c>
      <c r="H1809" s="235">
        <f t="shared" si="29"/>
        <v>0</v>
      </c>
      <c r="I1809" s="234">
        <f t="shared" si="29"/>
        <v>4799300</v>
      </c>
    </row>
    <row r="1810" spans="1:11" hidden="1" x14ac:dyDescent="1.05">
      <c r="A1810" s="238"/>
      <c r="B1810" s="201"/>
      <c r="C1810" s="225"/>
      <c r="D1810" s="221"/>
      <c r="E1810" s="220" t="s">
        <v>1168</v>
      </c>
      <c r="F1810" s="234">
        <f t="shared" si="29"/>
        <v>4801437.8899999997</v>
      </c>
      <c r="G1810" s="235">
        <f t="shared" si="29"/>
        <v>0</v>
      </c>
      <c r="H1810" s="235">
        <f t="shared" si="29"/>
        <v>0</v>
      </c>
      <c r="I1810" s="234">
        <f t="shared" si="29"/>
        <v>4801437.8899999997</v>
      </c>
    </row>
    <row r="1811" spans="1:11" hidden="1" x14ac:dyDescent="1.05">
      <c r="A1811" s="238"/>
      <c r="B1811" s="220"/>
      <c r="C1811" s="220"/>
      <c r="F1811" s="236"/>
      <c r="G1811" s="237"/>
      <c r="H1811" s="237"/>
      <c r="I1811" s="236"/>
    </row>
    <row r="1812" spans="1:11" s="201" customFormat="1" ht="144" hidden="1" x14ac:dyDescent="1.05">
      <c r="A1812" s="250">
        <v>9902</v>
      </c>
      <c r="B1812" s="249" t="s">
        <v>693</v>
      </c>
      <c r="C1812" s="225" t="s">
        <v>670</v>
      </c>
      <c r="D1812" s="221" t="s">
        <v>1295</v>
      </c>
      <c r="E1812" s="220"/>
      <c r="F1812" s="247"/>
      <c r="G1812" s="248"/>
      <c r="H1812" s="248"/>
      <c r="I1812" s="247"/>
      <c r="J1812" s="202"/>
      <c r="K1812" s="202"/>
    </row>
    <row r="1813" spans="1:11" s="201" customFormat="1" hidden="1" x14ac:dyDescent="1.05">
      <c r="A1813" s="238"/>
      <c r="B1813" s="246" t="s">
        <v>1298</v>
      </c>
      <c r="C1813" s="220"/>
      <c r="D1813" s="198" t="s">
        <v>1297</v>
      </c>
      <c r="E1813" s="197" t="s">
        <v>1170</v>
      </c>
      <c r="F1813" s="244">
        <v>0</v>
      </c>
      <c r="G1813" s="245">
        <v>0</v>
      </c>
      <c r="H1813" s="245">
        <v>0</v>
      </c>
      <c r="I1813" s="244">
        <v>0</v>
      </c>
      <c r="J1813" s="202"/>
      <c r="K1813" s="202"/>
    </row>
    <row r="1814" spans="1:11" s="201" customFormat="1" hidden="1" x14ac:dyDescent="1.05">
      <c r="A1814" s="238"/>
      <c r="B1814" s="246"/>
      <c r="C1814" s="220"/>
      <c r="D1814" s="198"/>
      <c r="E1814" s="197" t="s">
        <v>1169</v>
      </c>
      <c r="F1814" s="244"/>
      <c r="G1814" s="245"/>
      <c r="H1814" s="245"/>
      <c r="I1814" s="244"/>
      <c r="J1814" s="202"/>
      <c r="K1814" s="202"/>
    </row>
    <row r="1815" spans="1:11" s="201" customFormat="1" hidden="1" x14ac:dyDescent="1.05">
      <c r="A1815" s="238"/>
      <c r="B1815" s="246"/>
      <c r="C1815" s="220"/>
      <c r="D1815" s="198"/>
      <c r="E1815" s="197" t="s">
        <v>1168</v>
      </c>
      <c r="F1815" s="244"/>
      <c r="G1815" s="245"/>
      <c r="H1815" s="245"/>
      <c r="I1815" s="244"/>
      <c r="J1815" s="202"/>
      <c r="K1815" s="202"/>
    </row>
    <row r="1816" spans="1:11" hidden="1" x14ac:dyDescent="1.05">
      <c r="A1816" s="238"/>
      <c r="B1816" s="220"/>
      <c r="C1816" s="220"/>
      <c r="F1816" s="236"/>
      <c r="G1816" s="237"/>
      <c r="H1816" s="237"/>
      <c r="I1816" s="236"/>
    </row>
    <row r="1817" spans="1:11" ht="144" hidden="1" x14ac:dyDescent="1.05">
      <c r="A1817" s="238"/>
      <c r="B1817" s="201" t="s">
        <v>1296</v>
      </c>
      <c r="C1817" s="225" t="s">
        <v>670</v>
      </c>
      <c r="D1817" s="221" t="s">
        <v>1295</v>
      </c>
      <c r="E1817" s="220" t="s">
        <v>1170</v>
      </c>
      <c r="F1817" s="234">
        <f>F1813</f>
        <v>0</v>
      </c>
      <c r="G1817" s="235">
        <f>G1813</f>
        <v>0</v>
      </c>
      <c r="H1817" s="235">
        <f>H1813</f>
        <v>0</v>
      </c>
      <c r="I1817" s="234">
        <f>I1813</f>
        <v>0</v>
      </c>
    </row>
    <row r="1818" spans="1:11" hidden="1" x14ac:dyDescent="1.05">
      <c r="A1818" s="238"/>
      <c r="B1818" s="220"/>
      <c r="C1818" s="220"/>
      <c r="E1818" s="220" t="s">
        <v>1169</v>
      </c>
      <c r="F1818" s="234">
        <f>F1814</f>
        <v>0</v>
      </c>
      <c r="G1818" s="237"/>
      <c r="H1818" s="237"/>
      <c r="I1818" s="236"/>
    </row>
    <row r="1819" spans="1:11" hidden="1" x14ac:dyDescent="1.05">
      <c r="A1819" s="238"/>
      <c r="B1819" s="220"/>
      <c r="C1819" s="220"/>
      <c r="E1819" s="220" t="s">
        <v>1168</v>
      </c>
      <c r="F1819" s="234">
        <f>F1815</f>
        <v>0</v>
      </c>
      <c r="G1819" s="237"/>
      <c r="H1819" s="237"/>
      <c r="I1819" s="236"/>
    </row>
    <row r="1820" spans="1:11" x14ac:dyDescent="1.05">
      <c r="A1820" s="238"/>
      <c r="B1820" s="220"/>
      <c r="C1820" s="220"/>
      <c r="F1820" s="236"/>
      <c r="G1820" s="237"/>
      <c r="H1820" s="237"/>
      <c r="I1820" s="236"/>
    </row>
    <row r="1821" spans="1:11" x14ac:dyDescent="1.05">
      <c r="A1821" s="614"/>
      <c r="B1821" s="615"/>
      <c r="C1821" s="243"/>
      <c r="D1821" s="242"/>
      <c r="E1821" s="241"/>
      <c r="F1821" s="239"/>
      <c r="G1821" s="240"/>
      <c r="H1821" s="240"/>
      <c r="I1821" s="239"/>
    </row>
    <row r="1822" spans="1:11" x14ac:dyDescent="1.05">
      <c r="A1822" s="601" t="s">
        <v>1294</v>
      </c>
      <c r="B1822" s="602"/>
      <c r="C1822" s="602"/>
      <c r="D1822" s="227" t="s">
        <v>1293</v>
      </c>
      <c r="E1822" s="220" t="s">
        <v>1170</v>
      </c>
      <c r="F1822" s="234">
        <f t="shared" ref="F1822:I1824" si="30">+F1808+F1817</f>
        <v>2137.89</v>
      </c>
      <c r="G1822" s="235">
        <f t="shared" si="30"/>
        <v>0</v>
      </c>
      <c r="H1822" s="235">
        <f t="shared" si="30"/>
        <v>0</v>
      </c>
      <c r="I1822" s="234">
        <f t="shared" si="30"/>
        <v>2137.89</v>
      </c>
    </row>
    <row r="1823" spans="1:11" x14ac:dyDescent="1.05">
      <c r="A1823" s="231"/>
      <c r="B1823" s="230"/>
      <c r="C1823" s="230"/>
      <c r="D1823" s="227"/>
      <c r="E1823" s="220" t="s">
        <v>1169</v>
      </c>
      <c r="F1823" s="234">
        <f t="shared" si="30"/>
        <v>4799300</v>
      </c>
      <c r="G1823" s="235">
        <f t="shared" si="30"/>
        <v>0</v>
      </c>
      <c r="H1823" s="235">
        <f t="shared" si="30"/>
        <v>0</v>
      </c>
      <c r="I1823" s="234">
        <f t="shared" si="30"/>
        <v>4799300</v>
      </c>
    </row>
    <row r="1824" spans="1:11" x14ac:dyDescent="1.05">
      <c r="A1824" s="231"/>
      <c r="B1824" s="230"/>
      <c r="C1824" s="230"/>
      <c r="D1824" s="227"/>
      <c r="E1824" s="220" t="s">
        <v>1168</v>
      </c>
      <c r="F1824" s="234">
        <f t="shared" si="30"/>
        <v>4801437.8899999997</v>
      </c>
      <c r="G1824" s="235">
        <f t="shared" si="30"/>
        <v>0</v>
      </c>
      <c r="H1824" s="235">
        <f t="shared" si="30"/>
        <v>0</v>
      </c>
      <c r="I1824" s="234">
        <f t="shared" si="30"/>
        <v>4801437.8899999997</v>
      </c>
    </row>
    <row r="1825" spans="1:9" x14ac:dyDescent="1.05">
      <c r="A1825" s="238"/>
      <c r="B1825" s="220"/>
      <c r="C1825" s="220"/>
      <c r="F1825" s="236"/>
      <c r="G1825" s="237"/>
      <c r="H1825" s="237"/>
      <c r="I1825" s="236"/>
    </row>
    <row r="1826" spans="1:9" x14ac:dyDescent="1.05">
      <c r="A1826" s="601"/>
      <c r="B1826" s="602"/>
      <c r="C1826" s="225"/>
      <c r="D1826" s="227"/>
      <c r="E1826" s="232"/>
      <c r="F1826" s="218"/>
      <c r="G1826" s="219"/>
      <c r="H1826" s="219"/>
      <c r="I1826" s="218"/>
    </row>
    <row r="1827" spans="1:9" x14ac:dyDescent="1.05">
      <c r="A1827" s="601" t="s">
        <v>1292</v>
      </c>
      <c r="B1827" s="602"/>
      <c r="C1827" s="602"/>
      <c r="D1827" s="227"/>
      <c r="E1827" s="220" t="s">
        <v>1170</v>
      </c>
      <c r="F1827" s="234">
        <f t="shared" ref="F1827:I1829" si="31">+F171+F218+F284+F425+F484+F547+F598+F671+F865+F988+F1055+F1242+F1342+F1434+F1512+F1571+F1614+F1656+F1699+F1747+F1773+F1795+F1822</f>
        <v>2196774.2300000004</v>
      </c>
      <c r="G1827" s="235">
        <f t="shared" si="31"/>
        <v>0</v>
      </c>
      <c r="H1827" s="235">
        <f t="shared" si="31"/>
        <v>0</v>
      </c>
      <c r="I1827" s="234">
        <f t="shared" si="31"/>
        <v>1623636.1099999996</v>
      </c>
    </row>
    <row r="1828" spans="1:9" x14ac:dyDescent="1.05">
      <c r="A1828" s="231"/>
      <c r="B1828" s="230"/>
      <c r="C1828" s="230"/>
      <c r="D1828" s="227"/>
      <c r="E1828" s="220" t="s">
        <v>1169</v>
      </c>
      <c r="F1828" s="234">
        <f t="shared" si="31"/>
        <v>33871619.969999999</v>
      </c>
      <c r="G1828" s="235">
        <f t="shared" si="31"/>
        <v>126605.45</v>
      </c>
      <c r="H1828" s="235">
        <f t="shared" si="31"/>
        <v>0</v>
      </c>
      <c r="I1828" s="234">
        <f t="shared" si="31"/>
        <v>33998225.420000002</v>
      </c>
    </row>
    <row r="1829" spans="1:9" x14ac:dyDescent="1.05">
      <c r="A1829" s="231"/>
      <c r="B1829" s="230"/>
      <c r="C1829" s="230"/>
      <c r="D1829" s="227"/>
      <c r="E1829" s="220" t="s">
        <v>1168</v>
      </c>
      <c r="F1829" s="234">
        <f t="shared" si="31"/>
        <v>36067802.280000001</v>
      </c>
      <c r="G1829" s="235">
        <f t="shared" si="31"/>
        <v>126473.95</v>
      </c>
      <c r="H1829" s="235">
        <f t="shared" si="31"/>
        <v>573138.12</v>
      </c>
      <c r="I1829" s="234">
        <f t="shared" si="31"/>
        <v>35621138.110000007</v>
      </c>
    </row>
    <row r="1830" spans="1:9" x14ac:dyDescent="1.05">
      <c r="A1830" s="233"/>
      <c r="B1830" s="229"/>
      <c r="C1830" s="228"/>
      <c r="D1830" s="227"/>
      <c r="E1830" s="232"/>
      <c r="F1830" s="223"/>
      <c r="G1830" s="224"/>
      <c r="H1830" s="224"/>
      <c r="I1830" s="223"/>
    </row>
    <row r="1831" spans="1:9" x14ac:dyDescent="1.05">
      <c r="A1831" s="601"/>
      <c r="B1831" s="602"/>
      <c r="C1831" s="225"/>
      <c r="D1831" s="227"/>
      <c r="E1831" s="232"/>
      <c r="F1831" s="218"/>
      <c r="G1831" s="219"/>
      <c r="H1831" s="219"/>
      <c r="I1831" s="218"/>
    </row>
    <row r="1832" spans="1:9" x14ac:dyDescent="1.05">
      <c r="A1832" s="601" t="s">
        <v>1291</v>
      </c>
      <c r="B1832" s="602"/>
      <c r="C1832" s="602"/>
      <c r="D1832" s="227"/>
      <c r="E1832" s="220" t="s">
        <v>1170</v>
      </c>
      <c r="F1832" s="223">
        <f t="shared" ref="F1832:I1834" si="32">+F1827</f>
        <v>2196774.2300000004</v>
      </c>
      <c r="G1832" s="224">
        <f t="shared" si="32"/>
        <v>0</v>
      </c>
      <c r="H1832" s="224">
        <f t="shared" si="32"/>
        <v>0</v>
      </c>
      <c r="I1832" s="223">
        <f t="shared" si="32"/>
        <v>1623636.1099999996</v>
      </c>
    </row>
    <row r="1833" spans="1:9" x14ac:dyDescent="1.05">
      <c r="A1833" s="231"/>
      <c r="B1833" s="230"/>
      <c r="C1833" s="230"/>
      <c r="D1833" s="227"/>
      <c r="E1833" s="220" t="s">
        <v>1169</v>
      </c>
      <c r="F1833" s="223">
        <f t="shared" si="32"/>
        <v>33871619.969999999</v>
      </c>
      <c r="G1833" s="224">
        <f t="shared" si="32"/>
        <v>126605.45</v>
      </c>
      <c r="H1833" s="224">
        <f t="shared" si="32"/>
        <v>0</v>
      </c>
      <c r="I1833" s="223">
        <f t="shared" si="32"/>
        <v>33998225.420000002</v>
      </c>
    </row>
    <row r="1834" spans="1:9" x14ac:dyDescent="1.05">
      <c r="A1834" s="226"/>
      <c r="B1834" s="229"/>
      <c r="C1834" s="228"/>
      <c r="D1834" s="227"/>
      <c r="E1834" s="220" t="s">
        <v>1168</v>
      </c>
      <c r="F1834" s="223">
        <f t="shared" si="32"/>
        <v>36067802.280000001</v>
      </c>
      <c r="G1834" s="224">
        <f t="shared" si="32"/>
        <v>126473.95</v>
      </c>
      <c r="H1834" s="224">
        <f t="shared" si="32"/>
        <v>573138.12</v>
      </c>
      <c r="I1834" s="223">
        <f t="shared" si="32"/>
        <v>35621138.110000007</v>
      </c>
    </row>
    <row r="1835" spans="1:9" x14ac:dyDescent="1.05">
      <c r="A1835" s="226"/>
      <c r="B1835" s="225"/>
      <c r="C1835" s="220"/>
      <c r="D1835" s="221"/>
      <c r="E1835" s="220"/>
      <c r="F1835" s="223" t="s">
        <v>675</v>
      </c>
      <c r="G1835" s="224"/>
      <c r="H1835" s="224"/>
      <c r="I1835" s="223"/>
    </row>
    <row r="1836" spans="1:9" x14ac:dyDescent="1.05">
      <c r="A1836" s="222"/>
      <c r="B1836" s="220"/>
      <c r="C1836" s="220"/>
      <c r="D1836" s="221"/>
      <c r="E1836" s="220"/>
      <c r="F1836" s="218" t="s">
        <v>675</v>
      </c>
      <c r="G1836" s="219"/>
      <c r="H1836" s="219"/>
      <c r="I1836" s="218"/>
    </row>
    <row r="1837" spans="1:9" ht="72.75" thickBot="1" x14ac:dyDescent="1.1000000000000001">
      <c r="A1837" s="639"/>
      <c r="B1837" s="640"/>
      <c r="C1837" s="217"/>
      <c r="D1837" s="216"/>
      <c r="E1837" s="215"/>
      <c r="F1837" s="213"/>
      <c r="G1837" s="214"/>
      <c r="H1837" s="214"/>
      <c r="I1837" s="213"/>
    </row>
    <row r="1838" spans="1:9" ht="72.75" thickTop="1" x14ac:dyDescent="1.05">
      <c r="B1838" s="193" t="s">
        <v>1290</v>
      </c>
      <c r="C1838" s="199" t="s">
        <v>1288</v>
      </c>
      <c r="D1838" s="212">
        <f>F1832+F1833-F1834</f>
        <v>591.92000000178814</v>
      </c>
      <c r="G1838" s="196">
        <f>G1834-H1834</f>
        <v>-446664.17</v>
      </c>
      <c r="H1838" s="196" t="s">
        <v>675</v>
      </c>
    </row>
    <row r="1839" spans="1:9" x14ac:dyDescent="1.05">
      <c r="A1839" s="210" t="s">
        <v>675</v>
      </c>
      <c r="B1839" s="210" t="s">
        <v>1289</v>
      </c>
      <c r="C1839" s="211" t="s">
        <v>1288</v>
      </c>
      <c r="D1839" s="210">
        <f>I1832+I1833-I1834</f>
        <v>723.41999999433756</v>
      </c>
      <c r="E1839" s="210"/>
      <c r="F1839" s="208" t="s">
        <v>1287</v>
      </c>
      <c r="G1839" s="196" t="s">
        <v>1286</v>
      </c>
      <c r="H1839" s="209"/>
      <c r="I1839" s="208" t="s">
        <v>1285</v>
      </c>
    </row>
    <row r="1840" spans="1:9" ht="118.5" customHeight="1" x14ac:dyDescent="1.05">
      <c r="A1840" s="207"/>
      <c r="B1840" s="198"/>
      <c r="C1840" s="203" t="s">
        <v>675</v>
      </c>
      <c r="D1840" s="203" t="s">
        <v>675</v>
      </c>
      <c r="E1840" s="198"/>
      <c r="F1840" s="57">
        <f>F13+F26+F39+F68+F81+F108+F134+F146+F433+F451+F724+F1017+F1226+F1367+F1384+F1640+F1708+F1735+F557</f>
        <v>28172674.91</v>
      </c>
      <c r="G1840" s="196">
        <f t="shared" ref="G1840:G1845" si="33">I1840-F1840</f>
        <v>124141.05000000447</v>
      </c>
      <c r="H1840" s="57" t="s">
        <v>1164</v>
      </c>
      <c r="I1840" s="57">
        <f>I13+I26+I39+I68+I81+I108+I134+I146+I433+I451+I724+I1017+I1226+I1367+I1384+I1640+I1708+I1735</f>
        <v>28296815.960000005</v>
      </c>
    </row>
    <row r="1841" spans="1:9" ht="118.5" customHeight="1" x14ac:dyDescent="1.05">
      <c r="A1841" s="207"/>
      <c r="B1841" s="198"/>
      <c r="C1841" s="198"/>
      <c r="D1841" s="203" t="s">
        <v>675</v>
      </c>
      <c r="E1841" s="198"/>
      <c r="F1841" s="205">
        <f>F14+F27+F40+F69+F82+F109+F135+F147+F434+F452+F725+F1018+F1227+F1368+F1385+F1641+F1709+F1736+F558</f>
        <v>30083121.840000007</v>
      </c>
      <c r="G1841" s="196">
        <f t="shared" si="33"/>
        <v>-431143.92000000924</v>
      </c>
      <c r="H1841" s="205" t="s">
        <v>1284</v>
      </c>
      <c r="I1841" s="205">
        <f>I14+I27+I40+I69+I82+I109+I135+I147+I434+I452+I725+I1018+I1227+I1368+I1385+I1641+I1709+I1736</f>
        <v>29651977.919999998</v>
      </c>
    </row>
    <row r="1842" spans="1:9" ht="118.5" customHeight="1" x14ac:dyDescent="1.1499999999999999">
      <c r="A1842" s="207"/>
      <c r="B1842" s="198"/>
      <c r="C1842" s="198"/>
      <c r="D1842" s="61" t="s">
        <v>675</v>
      </c>
      <c r="E1842" s="198"/>
      <c r="F1842" s="57">
        <f>F43+F85+F112+F150+F455+F1739+F437+F562</f>
        <v>899645.06</v>
      </c>
      <c r="G1842" s="196">
        <f t="shared" si="33"/>
        <v>2464.3999999999069</v>
      </c>
      <c r="H1842" s="57" t="s">
        <v>1163</v>
      </c>
      <c r="I1842" s="57">
        <f>I43+I85+I112+I150+I455+I1739+I437</f>
        <v>902109.46</v>
      </c>
    </row>
    <row r="1843" spans="1:9" ht="118.5" customHeight="1" x14ac:dyDescent="1.05">
      <c r="A1843" s="207"/>
      <c r="B1843" s="198"/>
      <c r="C1843" s="198"/>
      <c r="D1843" s="203" t="s">
        <v>675</v>
      </c>
      <c r="E1843" s="198"/>
      <c r="F1843" s="205">
        <f>F44+F86+F113+F151+F456+F1740+F438+F563</f>
        <v>1183242.55</v>
      </c>
      <c r="G1843" s="196">
        <f t="shared" si="33"/>
        <v>-16617.419999999925</v>
      </c>
      <c r="H1843" s="205" t="s">
        <v>1284</v>
      </c>
      <c r="I1843" s="205">
        <f>I44+I86+I113+I151+I456+I1740+I438</f>
        <v>1166625.1300000001</v>
      </c>
    </row>
    <row r="1844" spans="1:9" ht="118.5" customHeight="1" x14ac:dyDescent="1.05">
      <c r="A1844" s="645" t="s">
        <v>675</v>
      </c>
      <c r="B1844" s="646"/>
      <c r="C1844" s="646"/>
      <c r="D1844" s="646"/>
      <c r="E1844" s="646"/>
      <c r="F1844" s="54">
        <f>F1809</f>
        <v>4799300</v>
      </c>
      <c r="G1844" s="196">
        <f t="shared" si="33"/>
        <v>0</v>
      </c>
      <c r="H1844" s="54" t="s">
        <v>1162</v>
      </c>
      <c r="I1844" s="54">
        <f>I1809</f>
        <v>4799300</v>
      </c>
    </row>
    <row r="1845" spans="1:9" ht="118.5" customHeight="1" x14ac:dyDescent="1.05">
      <c r="A1845" s="206"/>
      <c r="D1845" s="203" t="s">
        <v>675</v>
      </c>
      <c r="F1845" s="204">
        <f>F1810</f>
        <v>4801437.8899999997</v>
      </c>
      <c r="G1845" s="196">
        <f t="shared" si="33"/>
        <v>0</v>
      </c>
      <c r="H1845" s="205" t="s">
        <v>1284</v>
      </c>
      <c r="I1845" s="204">
        <f>I1810</f>
        <v>4801437.8899999997</v>
      </c>
    </row>
    <row r="1846" spans="1:9" ht="118.5" customHeight="1" x14ac:dyDescent="1.05">
      <c r="D1846" s="203" t="s">
        <v>675</v>
      </c>
      <c r="G1846" s="195"/>
      <c r="H1846" s="195"/>
    </row>
    <row r="1847" spans="1:9" ht="118.5" customHeight="1" x14ac:dyDescent="1.05">
      <c r="D1847" s="203" t="s">
        <v>675</v>
      </c>
      <c r="G1847" s="195"/>
      <c r="H1847" s="196" t="s">
        <v>1161</v>
      </c>
      <c r="I1847" s="195">
        <f>I1840+I1842+I1844</f>
        <v>33998225.420000002</v>
      </c>
    </row>
    <row r="1848" spans="1:9" ht="118.5" customHeight="1" x14ac:dyDescent="1.05">
      <c r="D1848" s="203" t="s">
        <v>675</v>
      </c>
      <c r="G1848" s="195"/>
      <c r="H1848" s="196" t="s">
        <v>1283</v>
      </c>
      <c r="I1848" s="195">
        <f>I1841+I1843+I1845</f>
        <v>35620040.939999998</v>
      </c>
    </row>
    <row r="1849" spans="1:9" x14ac:dyDescent="1.05">
      <c r="G1849" s="195"/>
    </row>
    <row r="1850" spans="1:9" x14ac:dyDescent="1.05">
      <c r="G1850" s="195"/>
    </row>
    <row r="1851" spans="1:9" x14ac:dyDescent="1.05">
      <c r="F1851" s="195" t="s">
        <v>1282</v>
      </c>
      <c r="G1851" s="195"/>
      <c r="I1851" s="195" t="s">
        <v>675</v>
      </c>
    </row>
    <row r="1852" spans="1:9" x14ac:dyDescent="1.05">
      <c r="F1852" s="195">
        <v>2128349.48</v>
      </c>
      <c r="I1852" s="195" t="s">
        <v>675</v>
      </c>
    </row>
    <row r="1853" spans="1:9" x14ac:dyDescent="1.05">
      <c r="F1853" s="195">
        <v>27854897.399999999</v>
      </c>
      <c r="I1853" s="195" t="s">
        <v>675</v>
      </c>
    </row>
    <row r="1854" spans="1:9" x14ac:dyDescent="1.05">
      <c r="F1854" s="195">
        <v>29667296.010000002</v>
      </c>
      <c r="I1854" s="195" t="s">
        <v>675</v>
      </c>
    </row>
    <row r="1855" spans="1:9" x14ac:dyDescent="1.05">
      <c r="F1855" s="195" t="s">
        <v>1281</v>
      </c>
      <c r="I1855" s="195" t="s">
        <v>675</v>
      </c>
    </row>
    <row r="1856" spans="1:9" x14ac:dyDescent="1.05">
      <c r="F1856" s="195" t="s">
        <v>675</v>
      </c>
      <c r="I1856" s="195" t="s">
        <v>675</v>
      </c>
    </row>
    <row r="1857" spans="6:6" x14ac:dyDescent="1.05">
      <c r="F1857" s="195" t="s">
        <v>675</v>
      </c>
    </row>
    <row r="1858" spans="6:6" x14ac:dyDescent="1.05">
      <c r="F1858" s="195" t="s">
        <v>675</v>
      </c>
    </row>
    <row r="1859" spans="6:6" x14ac:dyDescent="1.05">
      <c r="F1859" s="195" t="s">
        <v>1280</v>
      </c>
    </row>
    <row r="1860" spans="6:6" x14ac:dyDescent="1.05">
      <c r="F1860" s="195" t="s">
        <v>675</v>
      </c>
    </row>
    <row r="1861" spans="6:6" x14ac:dyDescent="1.05">
      <c r="F1861" s="195" t="s">
        <v>675</v>
      </c>
    </row>
    <row r="1862" spans="6:6" x14ac:dyDescent="1.05">
      <c r="F1862" s="195" t="s">
        <v>675</v>
      </c>
    </row>
    <row r="1863" spans="6:6" x14ac:dyDescent="1.05">
      <c r="F1863" s="195" t="s">
        <v>1279</v>
      </c>
    </row>
    <row r="1864" spans="6:6" x14ac:dyDescent="1.05">
      <c r="F1864" s="195" t="s">
        <v>675</v>
      </c>
    </row>
    <row r="1865" spans="6:6" x14ac:dyDescent="1.05">
      <c r="F1865" s="195" t="s">
        <v>675</v>
      </c>
    </row>
    <row r="1866" spans="6:6" x14ac:dyDescent="1.05">
      <c r="F1866" s="195" t="s">
        <v>675</v>
      </c>
    </row>
    <row r="1867" spans="6:6" x14ac:dyDescent="1.05">
      <c r="F1867" s="195" t="s">
        <v>1278</v>
      </c>
    </row>
    <row r="1868" spans="6:6" x14ac:dyDescent="1.05">
      <c r="F1868" s="195" t="s">
        <v>675</v>
      </c>
    </row>
    <row r="1869" spans="6:6" x14ac:dyDescent="1.05">
      <c r="F1869" s="195" t="s">
        <v>675</v>
      </c>
    </row>
    <row r="1870" spans="6:6" x14ac:dyDescent="1.05">
      <c r="F1870" s="195" t="s">
        <v>675</v>
      </c>
    </row>
    <row r="1878" spans="1:11" s="201" customFormat="1" x14ac:dyDescent="1.05">
      <c r="A1878" s="200"/>
      <c r="B1878" s="193"/>
      <c r="C1878" s="199"/>
      <c r="D1878" s="198"/>
      <c r="E1878" s="197"/>
      <c r="F1878" s="195"/>
      <c r="G1878" s="196"/>
      <c r="H1878" s="196"/>
      <c r="I1878" s="195"/>
      <c r="J1878" s="202"/>
      <c r="K1878" s="202"/>
    </row>
    <row r="1879" spans="1:11" s="201" customFormat="1" x14ac:dyDescent="1.05">
      <c r="A1879" s="200"/>
      <c r="B1879" s="193"/>
      <c r="C1879" s="199"/>
      <c r="D1879" s="198"/>
      <c r="E1879" s="197"/>
      <c r="F1879" s="195"/>
      <c r="G1879" s="196"/>
      <c r="H1879" s="196"/>
      <c r="I1879" s="195"/>
      <c r="J1879" s="202"/>
      <c r="K1879" s="202"/>
    </row>
    <row r="1880" spans="1:11" s="201" customFormat="1" x14ac:dyDescent="1.05">
      <c r="A1880" s="200"/>
      <c r="B1880" s="193"/>
      <c r="C1880" s="199"/>
      <c r="D1880" s="198"/>
      <c r="E1880" s="197"/>
      <c r="F1880" s="195"/>
      <c r="G1880" s="196"/>
      <c r="H1880" s="196"/>
      <c r="I1880" s="195"/>
      <c r="J1880" s="202"/>
      <c r="K1880" s="202"/>
    </row>
    <row r="1881" spans="1:11" s="201" customFormat="1" x14ac:dyDescent="1.05">
      <c r="A1881" s="200"/>
      <c r="B1881" s="193"/>
      <c r="C1881" s="199"/>
      <c r="D1881" s="198"/>
      <c r="E1881" s="197"/>
      <c r="F1881" s="195"/>
      <c r="G1881" s="196"/>
      <c r="H1881" s="196"/>
      <c r="I1881" s="195"/>
      <c r="J1881" s="202"/>
      <c r="K1881" s="202"/>
    </row>
    <row r="1882" spans="1:11" s="201" customFormat="1" x14ac:dyDescent="1.05">
      <c r="A1882" s="200"/>
      <c r="B1882" s="193"/>
      <c r="C1882" s="199"/>
      <c r="D1882" s="198"/>
      <c r="E1882" s="197"/>
      <c r="F1882" s="195"/>
      <c r="G1882" s="196"/>
      <c r="H1882" s="196"/>
      <c r="I1882" s="195"/>
      <c r="J1882" s="202"/>
      <c r="K1882" s="202"/>
    </row>
    <row r="1883" spans="1:11" s="201" customFormat="1" x14ac:dyDescent="1.05">
      <c r="A1883" s="200"/>
      <c r="B1883" s="193"/>
      <c r="C1883" s="199"/>
      <c r="D1883" s="198"/>
      <c r="E1883" s="197"/>
      <c r="F1883" s="195"/>
      <c r="G1883" s="196"/>
      <c r="H1883" s="196"/>
      <c r="I1883" s="195"/>
      <c r="J1883" s="202"/>
      <c r="K1883" s="202"/>
    </row>
    <row r="1929" spans="1:11" s="201" customFormat="1" x14ac:dyDescent="1.05">
      <c r="A1929" s="200"/>
      <c r="B1929" s="193"/>
      <c r="C1929" s="199"/>
      <c r="D1929" s="198"/>
      <c r="E1929" s="197"/>
      <c r="F1929" s="195"/>
      <c r="G1929" s="196"/>
      <c r="H1929" s="196"/>
      <c r="I1929" s="195"/>
      <c r="J1929" s="202"/>
      <c r="K1929" s="202"/>
    </row>
    <row r="1930" spans="1:11" s="201" customFormat="1" x14ac:dyDescent="1.05">
      <c r="A1930" s="200"/>
      <c r="B1930" s="193"/>
      <c r="C1930" s="199"/>
      <c r="D1930" s="198"/>
      <c r="E1930" s="197"/>
      <c r="F1930" s="195"/>
      <c r="G1930" s="196"/>
      <c r="H1930" s="196"/>
      <c r="I1930" s="195"/>
      <c r="J1930" s="202"/>
      <c r="K1930" s="202"/>
    </row>
    <row r="1931" spans="1:11" s="201" customFormat="1" x14ac:dyDescent="1.05">
      <c r="A1931" s="200"/>
      <c r="B1931" s="193"/>
      <c r="C1931" s="199"/>
      <c r="D1931" s="198"/>
      <c r="E1931" s="197"/>
      <c r="F1931" s="195"/>
      <c r="G1931" s="196"/>
      <c r="H1931" s="196"/>
      <c r="I1931" s="195"/>
      <c r="J1931" s="202"/>
      <c r="K1931" s="202"/>
    </row>
    <row r="1932" spans="1:11" s="201" customFormat="1" x14ac:dyDescent="1.05">
      <c r="A1932" s="200"/>
      <c r="B1932" s="193"/>
      <c r="C1932" s="199"/>
      <c r="D1932" s="198"/>
      <c r="E1932" s="197"/>
      <c r="F1932" s="195"/>
      <c r="G1932" s="196"/>
      <c r="H1932" s="196"/>
      <c r="I1932" s="195"/>
      <c r="J1932" s="202"/>
      <c r="K1932" s="202"/>
    </row>
    <row r="1933" spans="1:11" s="201" customFormat="1" x14ac:dyDescent="1.05">
      <c r="A1933" s="200"/>
      <c r="B1933" s="193"/>
      <c r="C1933" s="199"/>
      <c r="D1933" s="198"/>
      <c r="E1933" s="197"/>
      <c r="F1933" s="195"/>
      <c r="G1933" s="196"/>
      <c r="H1933" s="196"/>
      <c r="I1933" s="195"/>
      <c r="J1933" s="202"/>
      <c r="K1933" s="202"/>
    </row>
    <row r="1934" spans="1:11" s="201" customFormat="1" x14ac:dyDescent="1.05">
      <c r="A1934" s="200"/>
      <c r="B1934" s="193"/>
      <c r="C1934" s="199"/>
      <c r="D1934" s="198"/>
      <c r="E1934" s="197"/>
      <c r="F1934" s="195"/>
      <c r="G1934" s="196"/>
      <c r="H1934" s="196"/>
      <c r="I1934" s="195"/>
      <c r="J1934" s="202"/>
      <c r="K1934" s="202"/>
    </row>
    <row r="1981" spans="1:11" s="201" customFormat="1" x14ac:dyDescent="1.05">
      <c r="A1981" s="200"/>
      <c r="B1981" s="193"/>
      <c r="C1981" s="199"/>
      <c r="D1981" s="198"/>
      <c r="E1981" s="197"/>
      <c r="F1981" s="195"/>
      <c r="G1981" s="196"/>
      <c r="H1981" s="196"/>
      <c r="I1981" s="195"/>
      <c r="J1981" s="202"/>
      <c r="K1981" s="202"/>
    </row>
    <row r="1982" spans="1:11" s="201" customFormat="1" x14ac:dyDescent="1.05">
      <c r="A1982" s="200"/>
      <c r="B1982" s="193"/>
      <c r="C1982" s="199"/>
      <c r="D1982" s="198"/>
      <c r="E1982" s="197"/>
      <c r="F1982" s="195"/>
      <c r="G1982" s="196"/>
      <c r="H1982" s="196"/>
      <c r="I1982" s="195"/>
      <c r="J1982" s="202"/>
      <c r="K1982" s="202"/>
    </row>
    <row r="1983" spans="1:11" s="201" customFormat="1" x14ac:dyDescent="1.05">
      <c r="A1983" s="200"/>
      <c r="B1983" s="193"/>
      <c r="C1983" s="199"/>
      <c r="D1983" s="198"/>
      <c r="E1983" s="197"/>
      <c r="F1983" s="195"/>
      <c r="G1983" s="196"/>
      <c r="H1983" s="196"/>
      <c r="I1983" s="195"/>
      <c r="J1983" s="202"/>
      <c r="K1983" s="202"/>
    </row>
    <row r="1984" spans="1:11" s="201" customFormat="1" x14ac:dyDescent="1.05">
      <c r="A1984" s="200"/>
      <c r="B1984" s="193"/>
      <c r="C1984" s="199"/>
      <c r="D1984" s="198"/>
      <c r="E1984" s="197"/>
      <c r="F1984" s="195"/>
      <c r="G1984" s="196"/>
      <c r="H1984" s="196"/>
      <c r="I1984" s="195"/>
      <c r="J1984" s="202"/>
      <c r="K1984" s="202"/>
    </row>
    <row r="1985" spans="1:11" s="201" customFormat="1" x14ac:dyDescent="1.05">
      <c r="A1985" s="200"/>
      <c r="B1985" s="193"/>
      <c r="C1985" s="199"/>
      <c r="D1985" s="198"/>
      <c r="E1985" s="197"/>
      <c r="F1985" s="195"/>
      <c r="G1985" s="196"/>
      <c r="H1985" s="196"/>
      <c r="I1985" s="195"/>
      <c r="J1985" s="202"/>
      <c r="K1985" s="202"/>
    </row>
    <row r="1986" spans="1:11" s="201" customFormat="1" x14ac:dyDescent="1.05">
      <c r="A1986" s="200"/>
      <c r="B1986" s="193"/>
      <c r="C1986" s="199"/>
      <c r="D1986" s="198"/>
      <c r="E1986" s="197"/>
      <c r="F1986" s="195"/>
      <c r="G1986" s="196"/>
      <c r="H1986" s="196"/>
      <c r="I1986" s="195"/>
      <c r="J1986" s="202"/>
      <c r="K1986" s="202"/>
    </row>
    <row r="2012" spans="1:11" s="201" customFormat="1" x14ac:dyDescent="1.05">
      <c r="A2012" s="200"/>
      <c r="B2012" s="193"/>
      <c r="C2012" s="199"/>
      <c r="D2012" s="198"/>
      <c r="E2012" s="197"/>
      <c r="F2012" s="195"/>
      <c r="G2012" s="196"/>
      <c r="H2012" s="196"/>
      <c r="I2012" s="195"/>
      <c r="J2012" s="202"/>
      <c r="K2012" s="202"/>
    </row>
    <row r="2013" spans="1:11" s="201" customFormat="1" x14ac:dyDescent="1.05">
      <c r="A2013" s="200"/>
      <c r="B2013" s="193"/>
      <c r="C2013" s="199"/>
      <c r="D2013" s="198"/>
      <c r="E2013" s="197"/>
      <c r="F2013" s="195"/>
      <c r="G2013" s="196"/>
      <c r="H2013" s="196"/>
      <c r="I2013" s="195"/>
      <c r="J2013" s="202"/>
      <c r="K2013" s="202"/>
    </row>
    <row r="2014" spans="1:11" s="201" customFormat="1" x14ac:dyDescent="1.05">
      <c r="A2014" s="200"/>
      <c r="B2014" s="193"/>
      <c r="C2014" s="199"/>
      <c r="D2014" s="198"/>
      <c r="E2014" s="197"/>
      <c r="F2014" s="195"/>
      <c r="G2014" s="196"/>
      <c r="H2014" s="196"/>
      <c r="I2014" s="195"/>
      <c r="J2014" s="202"/>
      <c r="K2014" s="202"/>
    </row>
    <row r="2015" spans="1:11" s="201" customFormat="1" x14ac:dyDescent="1.05">
      <c r="A2015" s="200"/>
      <c r="B2015" s="193"/>
      <c r="C2015" s="199"/>
      <c r="D2015" s="198"/>
      <c r="E2015" s="197"/>
      <c r="F2015" s="195"/>
      <c r="G2015" s="196"/>
      <c r="H2015" s="196"/>
      <c r="I2015" s="195"/>
      <c r="J2015" s="202"/>
      <c r="K2015" s="202"/>
    </row>
    <row r="2016" spans="1:11" s="201" customFormat="1" x14ac:dyDescent="1.05">
      <c r="A2016" s="200"/>
      <c r="B2016" s="193"/>
      <c r="C2016" s="199"/>
      <c r="D2016" s="198"/>
      <c r="E2016" s="197"/>
      <c r="F2016" s="195"/>
      <c r="G2016" s="196"/>
      <c r="H2016" s="196"/>
      <c r="I2016" s="195"/>
      <c r="J2016" s="202"/>
      <c r="K2016" s="202"/>
    </row>
    <row r="2017" spans="1:11" s="201" customFormat="1" x14ac:dyDescent="1.05">
      <c r="A2017" s="200"/>
      <c r="B2017" s="193"/>
      <c r="C2017" s="199"/>
      <c r="D2017" s="198"/>
      <c r="E2017" s="197"/>
      <c r="F2017" s="195"/>
      <c r="G2017" s="196"/>
      <c r="H2017" s="196"/>
      <c r="I2017" s="195"/>
      <c r="J2017" s="202"/>
      <c r="K2017" s="202"/>
    </row>
    <row r="2038" spans="1:11" s="201" customFormat="1" x14ac:dyDescent="1.05">
      <c r="A2038" s="200"/>
      <c r="B2038" s="193"/>
      <c r="C2038" s="199"/>
      <c r="D2038" s="198"/>
      <c r="E2038" s="197"/>
      <c r="F2038" s="195"/>
      <c r="G2038" s="196"/>
      <c r="H2038" s="196"/>
      <c r="I2038" s="195"/>
      <c r="J2038" s="202"/>
      <c r="K2038" s="202"/>
    </row>
    <row r="2039" spans="1:11" s="201" customFormat="1" x14ac:dyDescent="1.05">
      <c r="A2039" s="200"/>
      <c r="B2039" s="193"/>
      <c r="C2039" s="199"/>
      <c r="D2039" s="198"/>
      <c r="E2039" s="197"/>
      <c r="F2039" s="195"/>
      <c r="G2039" s="196"/>
      <c r="H2039" s="196"/>
      <c r="I2039" s="195"/>
      <c r="J2039" s="202"/>
      <c r="K2039" s="202"/>
    </row>
    <row r="2040" spans="1:11" s="201" customFormat="1" x14ac:dyDescent="1.05">
      <c r="A2040" s="200"/>
      <c r="B2040" s="193"/>
      <c r="C2040" s="199"/>
      <c r="D2040" s="198"/>
      <c r="E2040" s="197"/>
      <c r="F2040" s="195"/>
      <c r="G2040" s="196"/>
      <c r="H2040" s="196"/>
      <c r="I2040" s="195"/>
      <c r="J2040" s="202"/>
      <c r="K2040" s="202"/>
    </row>
    <row r="2041" spans="1:11" s="201" customFormat="1" x14ac:dyDescent="1.05">
      <c r="A2041" s="200"/>
      <c r="B2041" s="193"/>
      <c r="C2041" s="199"/>
      <c r="D2041" s="198"/>
      <c r="E2041" s="197"/>
      <c r="F2041" s="195"/>
      <c r="G2041" s="196"/>
      <c r="H2041" s="196"/>
      <c r="I2041" s="195"/>
      <c r="J2041" s="202"/>
      <c r="K2041" s="202"/>
    </row>
    <row r="2042" spans="1:11" s="201" customFormat="1" x14ac:dyDescent="1.05">
      <c r="A2042" s="200"/>
      <c r="B2042" s="193"/>
      <c r="C2042" s="199"/>
      <c r="D2042" s="198"/>
      <c r="E2042" s="197"/>
      <c r="F2042" s="195"/>
      <c r="G2042" s="196"/>
      <c r="H2042" s="196"/>
      <c r="I2042" s="195"/>
      <c r="J2042" s="202"/>
      <c r="K2042" s="202"/>
    </row>
    <row r="2043" spans="1:11" s="201" customFormat="1" x14ac:dyDescent="1.05">
      <c r="A2043" s="200"/>
      <c r="B2043" s="193"/>
      <c r="C2043" s="199"/>
      <c r="D2043" s="198"/>
      <c r="E2043" s="197"/>
      <c r="F2043" s="195"/>
      <c r="G2043" s="196"/>
      <c r="H2043" s="196"/>
      <c r="I2043" s="195"/>
      <c r="J2043" s="202"/>
      <c r="K2043" s="202"/>
    </row>
    <row r="2069" spans="1:11" s="201" customFormat="1" x14ac:dyDescent="1.05">
      <c r="A2069" s="200"/>
      <c r="B2069" s="193"/>
      <c r="C2069" s="199"/>
      <c r="D2069" s="198"/>
      <c r="E2069" s="197"/>
      <c r="F2069" s="195"/>
      <c r="G2069" s="196"/>
      <c r="H2069" s="196"/>
      <c r="I2069" s="195"/>
      <c r="J2069" s="202"/>
      <c r="K2069" s="202"/>
    </row>
    <row r="2070" spans="1:11" s="201" customFormat="1" x14ac:dyDescent="1.05">
      <c r="A2070" s="200"/>
      <c r="B2070" s="193"/>
      <c r="C2070" s="199"/>
      <c r="D2070" s="198"/>
      <c r="E2070" s="197"/>
      <c r="F2070" s="195"/>
      <c r="G2070" s="196"/>
      <c r="H2070" s="196"/>
      <c r="I2070" s="195"/>
      <c r="J2070" s="202"/>
      <c r="K2070" s="202"/>
    </row>
    <row r="2071" spans="1:11" s="201" customFormat="1" x14ac:dyDescent="1.05">
      <c r="A2071" s="200"/>
      <c r="B2071" s="193"/>
      <c r="C2071" s="199"/>
      <c r="D2071" s="198"/>
      <c r="E2071" s="197"/>
      <c r="F2071" s="195"/>
      <c r="G2071" s="196"/>
      <c r="H2071" s="196"/>
      <c r="I2071" s="195"/>
      <c r="J2071" s="202"/>
      <c r="K2071" s="202"/>
    </row>
    <row r="2072" spans="1:11" s="201" customFormat="1" x14ac:dyDescent="1.05">
      <c r="A2072" s="200"/>
      <c r="B2072" s="193"/>
      <c r="C2072" s="199"/>
      <c r="D2072" s="198"/>
      <c r="E2072" s="197"/>
      <c r="F2072" s="195"/>
      <c r="G2072" s="196"/>
      <c r="H2072" s="196"/>
      <c r="I2072" s="195"/>
      <c r="J2072" s="202"/>
      <c r="K2072" s="202"/>
    </row>
    <row r="2073" spans="1:11" s="201" customFormat="1" x14ac:dyDescent="1.05">
      <c r="A2073" s="200"/>
      <c r="B2073" s="193"/>
      <c r="C2073" s="199"/>
      <c r="D2073" s="198"/>
      <c r="E2073" s="197"/>
      <c r="F2073" s="195"/>
      <c r="G2073" s="196"/>
      <c r="H2073" s="196"/>
      <c r="I2073" s="195"/>
      <c r="J2073" s="202"/>
      <c r="K2073" s="202"/>
    </row>
    <row r="2074" spans="1:11" s="201" customFormat="1" x14ac:dyDescent="1.05">
      <c r="A2074" s="200"/>
      <c r="B2074" s="193"/>
      <c r="C2074" s="199"/>
      <c r="D2074" s="198"/>
      <c r="E2074" s="197"/>
      <c r="F2074" s="195"/>
      <c r="G2074" s="196"/>
      <c r="H2074" s="196"/>
      <c r="I2074" s="195"/>
      <c r="J2074" s="202"/>
      <c r="K2074" s="202"/>
    </row>
    <row r="2075" spans="1:11" s="201" customFormat="1" x14ac:dyDescent="1.05">
      <c r="A2075" s="200"/>
      <c r="B2075" s="193"/>
      <c r="C2075" s="199"/>
      <c r="D2075" s="198"/>
      <c r="E2075" s="197"/>
      <c r="F2075" s="195"/>
      <c r="G2075" s="196"/>
      <c r="H2075" s="196"/>
      <c r="I2075" s="195"/>
      <c r="J2075" s="202"/>
      <c r="K2075" s="202"/>
    </row>
    <row r="2076" spans="1:11" s="201" customFormat="1" x14ac:dyDescent="1.05">
      <c r="A2076" s="200"/>
      <c r="B2076" s="193"/>
      <c r="C2076" s="199"/>
      <c r="D2076" s="198"/>
      <c r="E2076" s="197"/>
      <c r="F2076" s="195"/>
      <c r="G2076" s="196"/>
      <c r="H2076" s="196"/>
      <c r="I2076" s="195"/>
      <c r="J2076" s="202"/>
      <c r="K2076" s="202"/>
    </row>
    <row r="2077" spans="1:11" s="201" customFormat="1" x14ac:dyDescent="1.05">
      <c r="A2077" s="200"/>
      <c r="B2077" s="193"/>
      <c r="C2077" s="199"/>
      <c r="D2077" s="198"/>
      <c r="E2077" s="197"/>
      <c r="F2077" s="195"/>
      <c r="G2077" s="196"/>
      <c r="H2077" s="196"/>
      <c r="I2077" s="195"/>
      <c r="J2077" s="202"/>
      <c r="K2077" s="202"/>
    </row>
    <row r="2078" spans="1:11" s="201" customFormat="1" x14ac:dyDescent="1.05">
      <c r="A2078" s="200"/>
      <c r="B2078" s="193"/>
      <c r="C2078" s="199"/>
      <c r="D2078" s="198"/>
      <c r="E2078" s="197"/>
      <c r="F2078" s="195"/>
      <c r="G2078" s="196"/>
      <c r="H2078" s="196"/>
      <c r="I2078" s="195"/>
      <c r="J2078" s="202"/>
      <c r="K2078" s="202"/>
    </row>
    <row r="2079" spans="1:11" s="201" customFormat="1" x14ac:dyDescent="1.05">
      <c r="A2079" s="200"/>
      <c r="B2079" s="193"/>
      <c r="C2079" s="199"/>
      <c r="D2079" s="198"/>
      <c r="E2079" s="197"/>
      <c r="F2079" s="195"/>
      <c r="G2079" s="196"/>
      <c r="H2079" s="196"/>
      <c r="I2079" s="195"/>
      <c r="J2079" s="202"/>
      <c r="K2079" s="202"/>
    </row>
    <row r="2080" spans="1:11" s="201" customFormat="1" x14ac:dyDescent="1.05">
      <c r="A2080" s="200"/>
      <c r="B2080" s="193"/>
      <c r="C2080" s="199"/>
      <c r="D2080" s="198"/>
      <c r="E2080" s="197"/>
      <c r="F2080" s="195"/>
      <c r="G2080" s="196"/>
      <c r="H2080" s="196"/>
      <c r="I2080" s="195"/>
      <c r="J2080" s="202"/>
      <c r="K2080" s="202"/>
    </row>
    <row r="2081" spans="1:11" s="201" customFormat="1" x14ac:dyDescent="1.05">
      <c r="A2081" s="200"/>
      <c r="B2081" s="193"/>
      <c r="C2081" s="199"/>
      <c r="D2081" s="198"/>
      <c r="E2081" s="197"/>
      <c r="F2081" s="195"/>
      <c r="G2081" s="196"/>
      <c r="H2081" s="196"/>
      <c r="I2081" s="195"/>
      <c r="J2081" s="202"/>
      <c r="K2081" s="202"/>
    </row>
    <row r="2082" spans="1:11" s="201" customFormat="1" x14ac:dyDescent="1.05">
      <c r="A2082" s="200"/>
      <c r="B2082" s="193"/>
      <c r="C2082" s="199"/>
      <c r="D2082" s="198"/>
      <c r="E2082" s="197"/>
      <c r="F2082" s="195"/>
      <c r="G2082" s="196"/>
      <c r="H2082" s="196"/>
      <c r="I2082" s="195"/>
      <c r="J2082" s="202"/>
      <c r="K2082" s="202"/>
    </row>
    <row r="2083" spans="1:11" s="201" customFormat="1" x14ac:dyDescent="1.05">
      <c r="A2083" s="200"/>
      <c r="B2083" s="193"/>
      <c r="C2083" s="199"/>
      <c r="D2083" s="198"/>
      <c r="E2083" s="197"/>
      <c r="F2083" s="195"/>
      <c r="G2083" s="196"/>
      <c r="H2083" s="196"/>
      <c r="I2083" s="195"/>
      <c r="J2083" s="202"/>
      <c r="K2083" s="202"/>
    </row>
    <row r="2084" spans="1:11" s="201" customFormat="1" x14ac:dyDescent="1.05">
      <c r="A2084" s="200"/>
      <c r="B2084" s="193"/>
      <c r="C2084" s="199"/>
      <c r="D2084" s="198"/>
      <c r="E2084" s="197"/>
      <c r="F2084" s="195"/>
      <c r="G2084" s="196"/>
      <c r="H2084" s="196"/>
      <c r="I2084" s="195"/>
      <c r="J2084" s="202"/>
      <c r="K2084" s="202"/>
    </row>
    <row r="2085" spans="1:11" s="201" customFormat="1" x14ac:dyDescent="1.05">
      <c r="A2085" s="200"/>
      <c r="B2085" s="193"/>
      <c r="C2085" s="199"/>
      <c r="D2085" s="198"/>
      <c r="E2085" s="197"/>
      <c r="F2085" s="195"/>
      <c r="G2085" s="196"/>
      <c r="H2085" s="196"/>
      <c r="I2085" s="195"/>
      <c r="J2085" s="202"/>
      <c r="K2085" s="202"/>
    </row>
    <row r="2086" spans="1:11" s="201" customFormat="1" x14ac:dyDescent="1.05">
      <c r="A2086" s="200"/>
      <c r="B2086" s="193"/>
      <c r="C2086" s="199"/>
      <c r="D2086" s="198"/>
      <c r="E2086" s="197"/>
      <c r="F2086" s="195"/>
      <c r="G2086" s="196"/>
      <c r="H2086" s="196"/>
      <c r="I2086" s="195"/>
      <c r="J2086" s="202"/>
      <c r="K2086" s="202"/>
    </row>
  </sheetData>
  <mergeCells count="100">
    <mergeCell ref="D1553:E1553"/>
    <mergeCell ref="A677:B677"/>
    <mergeCell ref="D844:E844"/>
    <mergeCell ref="D1492:E1492"/>
    <mergeCell ref="A1342:C1342"/>
    <mergeCell ref="F4:F7"/>
    <mergeCell ref="A1512:C1512"/>
    <mergeCell ref="A1516:B1516"/>
    <mergeCell ref="A1511:B1511"/>
    <mergeCell ref="A1571:C1571"/>
    <mergeCell ref="A546:B546"/>
    <mergeCell ref="A547:C547"/>
    <mergeCell ref="A1570:B1570"/>
    <mergeCell ref="A1439:B1439"/>
    <mergeCell ref="A1434:C1434"/>
    <mergeCell ref="A1054:B1054"/>
    <mergeCell ref="D1638:E1638"/>
    <mergeCell ref="A1752:B1752"/>
    <mergeCell ref="A1576:B1576"/>
    <mergeCell ref="A1747:C1747"/>
    <mergeCell ref="A1655:B1655"/>
    <mergeCell ref="A1656:C1656"/>
    <mergeCell ref="A1661:B1661"/>
    <mergeCell ref="A1698:B1698"/>
    <mergeCell ref="A1699:C1699"/>
    <mergeCell ref="D1596:E1596"/>
    <mergeCell ref="A1619:B1619"/>
    <mergeCell ref="A1613:B1613"/>
    <mergeCell ref="A1773:C1773"/>
    <mergeCell ref="A1704:B1704"/>
    <mergeCell ref="A1822:C1822"/>
    <mergeCell ref="A1772:B1772"/>
    <mergeCell ref="A1746:B1746"/>
    <mergeCell ref="A1778:B1778"/>
    <mergeCell ref="A1614:C1614"/>
    <mergeCell ref="A1844:E1844"/>
    <mergeCell ref="A1794:B1794"/>
    <mergeCell ref="A1795:C1795"/>
    <mergeCell ref="A1801:B1801"/>
    <mergeCell ref="A1821:B1821"/>
    <mergeCell ref="A1831:B1831"/>
    <mergeCell ref="A1832:C1832"/>
    <mergeCell ref="A1837:B1837"/>
    <mergeCell ref="A1826:B1826"/>
    <mergeCell ref="A1827:C1827"/>
    <mergeCell ref="A1241:B1241"/>
    <mergeCell ref="A1341:B1341"/>
    <mergeCell ref="D966:E966"/>
    <mergeCell ref="A987:B987"/>
    <mergeCell ref="A994:B994"/>
    <mergeCell ref="D1033:E1033"/>
    <mergeCell ref="A988:C988"/>
    <mergeCell ref="A598:C598"/>
    <mergeCell ref="A553:B553"/>
    <mergeCell ref="A1055:C1055"/>
    <mergeCell ref="A1061:B1061"/>
    <mergeCell ref="A865:C865"/>
    <mergeCell ref="A871:B871"/>
    <mergeCell ref="D1416:E1416"/>
    <mergeCell ref="A1433:B1433"/>
    <mergeCell ref="A1242:C1242"/>
    <mergeCell ref="A1247:B1247"/>
    <mergeCell ref="D1324:E1324"/>
    <mergeCell ref="A1346:B1346"/>
    <mergeCell ref="A222:B222"/>
    <mergeCell ref="D649:E649"/>
    <mergeCell ref="A670:B670"/>
    <mergeCell ref="A671:C671"/>
    <mergeCell ref="D525:E525"/>
    <mergeCell ref="A424:B424"/>
    <mergeCell ref="A425:C425"/>
    <mergeCell ref="A429:B429"/>
    <mergeCell ref="D466:E466"/>
    <mergeCell ref="D262:E262"/>
    <mergeCell ref="A604:B604"/>
    <mergeCell ref="A484:C484"/>
    <mergeCell ref="A488:B488"/>
    <mergeCell ref="D576:E576"/>
    <mergeCell ref="A283:B283"/>
    <mergeCell ref="A284:C284"/>
    <mergeCell ref="A288:B288"/>
    <mergeCell ref="D407:E407"/>
    <mergeCell ref="A597:B597"/>
    <mergeCell ref="A483:B483"/>
    <mergeCell ref="A2:I2"/>
    <mergeCell ref="A1:I1"/>
    <mergeCell ref="A8:B8"/>
    <mergeCell ref="D37:E37"/>
    <mergeCell ref="A170:B170"/>
    <mergeCell ref="A4:C7"/>
    <mergeCell ref="D4:D7"/>
    <mergeCell ref="G4:H7"/>
    <mergeCell ref="D204:E204"/>
    <mergeCell ref="A217:B217"/>
    <mergeCell ref="A218:C218"/>
    <mergeCell ref="E5:E6"/>
    <mergeCell ref="I4:I7"/>
    <mergeCell ref="A9:B9"/>
    <mergeCell ref="A171:C171"/>
    <mergeCell ref="A176:B176"/>
  </mergeCells>
  <printOptions horizontalCentered="1"/>
  <pageMargins left="3.937007874015748E-2" right="3.937007874015748E-2" top="0.35433070866141736" bottom="0.23622047244094491" header="0.31496062992125984" footer="0.31496062992125984"/>
  <pageSetup paperSize="9" scale="13" fitToWidth="7" fitToHeight="7" orientation="portrait" r:id="rId1"/>
  <rowBreaks count="1" manualBreakCount="1">
    <brk id="10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E7DA-0AB6-484B-8A91-DA245E55C273}">
  <sheetPr>
    <pageSetUpPr fitToPage="1"/>
  </sheetPr>
  <dimension ref="A1:O68"/>
  <sheetViews>
    <sheetView zoomScale="50" zoomScaleNormal="50" workbookViewId="0">
      <selection activeCell="AI111" sqref="AI111"/>
    </sheetView>
  </sheetViews>
  <sheetFormatPr defaultColWidth="9.140625" defaultRowHeight="21" x14ac:dyDescent="0.2"/>
  <cols>
    <col min="1" max="1" width="12.5703125" style="334" customWidth="1"/>
    <col min="2" max="2" width="20.140625" style="334" customWidth="1"/>
    <col min="3" max="3" width="12.28515625" style="334" customWidth="1"/>
    <col min="4" max="4" width="43.140625" style="334" customWidth="1"/>
    <col min="5" max="5" width="30.5703125" style="334" customWidth="1"/>
    <col min="6" max="6" width="33" style="335" customWidth="1"/>
    <col min="7" max="7" width="18.42578125" style="335" customWidth="1"/>
    <col min="8" max="8" width="24" style="335" customWidth="1"/>
    <col min="9" max="9" width="23.5703125" style="335" customWidth="1"/>
    <col min="10" max="16384" width="9.140625" style="334"/>
  </cols>
  <sheetData>
    <row r="1" spans="1:15" x14ac:dyDescent="0.2">
      <c r="A1" s="655" t="s">
        <v>675</v>
      </c>
      <c r="B1" s="655"/>
      <c r="C1" s="655"/>
      <c r="D1" s="655"/>
      <c r="E1" s="655"/>
      <c r="F1" s="655"/>
      <c r="G1" s="655"/>
      <c r="H1" s="655"/>
      <c r="I1" s="655"/>
    </row>
    <row r="2" spans="1:15" ht="26.25" x14ac:dyDescent="0.2">
      <c r="I2" s="398" t="s">
        <v>675</v>
      </c>
    </row>
    <row r="3" spans="1:15" x14ac:dyDescent="0.2">
      <c r="I3" s="397" t="s">
        <v>675</v>
      </c>
    </row>
    <row r="4" spans="1:15" ht="28.5" x14ac:dyDescent="0.2">
      <c r="A4" s="656" t="s">
        <v>1545</v>
      </c>
      <c r="B4" s="656"/>
      <c r="C4" s="656"/>
      <c r="D4" s="656"/>
      <c r="E4" s="656"/>
      <c r="F4" s="656"/>
      <c r="G4" s="656"/>
      <c r="H4" s="656"/>
    </row>
    <row r="5" spans="1:15" ht="28.5" x14ac:dyDescent="0.2">
      <c r="A5" s="396"/>
      <c r="B5" s="396"/>
      <c r="C5" s="396"/>
      <c r="D5" s="396"/>
      <c r="E5" s="396"/>
      <c r="F5" s="395"/>
      <c r="G5" s="657"/>
      <c r="H5" s="658"/>
    </row>
    <row r="6" spans="1:15" ht="28.5" x14ac:dyDescent="0.2">
      <c r="A6" s="659" t="s">
        <v>1544</v>
      </c>
      <c r="B6" s="659"/>
      <c r="C6" s="659"/>
      <c r="D6" s="659"/>
      <c r="E6" s="659"/>
      <c r="F6" s="659"/>
      <c r="G6" s="659"/>
      <c r="H6" s="659"/>
    </row>
    <row r="7" spans="1:15" ht="21.75" thickBot="1" x14ac:dyDescent="0.25"/>
    <row r="8" spans="1:15" ht="21.75" thickTop="1" x14ac:dyDescent="0.2">
      <c r="A8" s="660" t="s">
        <v>1531</v>
      </c>
      <c r="B8" s="661"/>
      <c r="C8" s="662"/>
      <c r="D8" s="667" t="s">
        <v>1274</v>
      </c>
      <c r="E8" s="667"/>
      <c r="F8" s="649" t="s">
        <v>1543</v>
      </c>
      <c r="G8" s="670" t="s">
        <v>1542</v>
      </c>
      <c r="H8" s="671"/>
      <c r="I8" s="649" t="s">
        <v>1541</v>
      </c>
    </row>
    <row r="9" spans="1:15" ht="21.75" thickBot="1" x14ac:dyDescent="0.25">
      <c r="A9" s="654"/>
      <c r="B9" s="529"/>
      <c r="C9" s="663"/>
      <c r="D9" s="668"/>
      <c r="E9" s="668"/>
      <c r="F9" s="650"/>
      <c r="G9" s="672"/>
      <c r="H9" s="673"/>
      <c r="I9" s="650"/>
    </row>
    <row r="10" spans="1:15" ht="83.25" customHeight="1" thickTop="1" thickBot="1" x14ac:dyDescent="0.25">
      <c r="A10" s="664"/>
      <c r="B10" s="665"/>
      <c r="C10" s="666"/>
      <c r="D10" s="669"/>
      <c r="E10" s="669"/>
      <c r="F10" s="651"/>
      <c r="G10" s="394" t="s">
        <v>1540</v>
      </c>
      <c r="H10" s="393" t="s">
        <v>1539</v>
      </c>
      <c r="I10" s="651"/>
    </row>
    <row r="11" spans="1:15" ht="21.75" thickTop="1" x14ac:dyDescent="0.2">
      <c r="A11" s="392"/>
      <c r="B11" s="357"/>
      <c r="C11" s="349"/>
      <c r="D11" s="349"/>
      <c r="E11" s="349"/>
      <c r="G11" s="391"/>
      <c r="H11" s="390"/>
      <c r="I11" s="389"/>
    </row>
    <row r="12" spans="1:15" ht="42" x14ac:dyDescent="0.2">
      <c r="A12" s="652" t="s">
        <v>1300</v>
      </c>
      <c r="B12" s="653"/>
      <c r="C12" s="380" t="s">
        <v>665</v>
      </c>
      <c r="D12" s="379" t="s">
        <v>1503</v>
      </c>
      <c r="E12" s="379"/>
      <c r="F12" s="378"/>
      <c r="G12" s="377"/>
      <c r="H12" s="376"/>
      <c r="I12" s="375"/>
    </row>
    <row r="13" spans="1:15" x14ac:dyDescent="0.2">
      <c r="A13" s="351"/>
      <c r="B13" s="348"/>
      <c r="C13" s="348"/>
      <c r="D13" s="348"/>
      <c r="E13" s="348"/>
      <c r="G13" s="362"/>
      <c r="H13" s="361"/>
      <c r="I13" s="374"/>
    </row>
    <row r="14" spans="1:15" x14ac:dyDescent="0.2">
      <c r="A14" s="373"/>
      <c r="B14" s="334" t="s">
        <v>693</v>
      </c>
      <c r="C14" s="334">
        <v>101</v>
      </c>
      <c r="D14" s="334" t="s">
        <v>1529</v>
      </c>
      <c r="G14" s="372"/>
      <c r="H14" s="371"/>
      <c r="I14" s="370"/>
      <c r="O14" s="334" t="s">
        <v>675</v>
      </c>
    </row>
    <row r="15" spans="1:15" ht="42" x14ac:dyDescent="0.2">
      <c r="A15" s="351"/>
      <c r="B15" s="334" t="s">
        <v>1537</v>
      </c>
      <c r="C15" s="334">
        <v>1</v>
      </c>
      <c r="D15" s="334" t="s">
        <v>1306</v>
      </c>
      <c r="E15" s="334" t="s">
        <v>1536</v>
      </c>
      <c r="F15" s="368">
        <v>0</v>
      </c>
      <c r="G15" s="366">
        <v>0</v>
      </c>
      <c r="H15" s="365">
        <v>0</v>
      </c>
      <c r="I15" s="384">
        <f>F15+G15-H15</f>
        <v>0</v>
      </c>
    </row>
    <row r="16" spans="1:15" x14ac:dyDescent="0.2">
      <c r="A16" s="351"/>
      <c r="B16" s="348"/>
      <c r="C16" s="348"/>
      <c r="F16" s="368"/>
      <c r="G16" s="366"/>
      <c r="H16" s="365"/>
      <c r="I16" s="383"/>
    </row>
    <row r="17" spans="1:9" ht="42" x14ac:dyDescent="0.2">
      <c r="A17" s="654" t="s">
        <v>1296</v>
      </c>
      <c r="B17" s="529"/>
      <c r="C17" s="348">
        <v>101</v>
      </c>
      <c r="D17" s="348" t="s">
        <v>1529</v>
      </c>
      <c r="E17" s="348" t="s">
        <v>1534</v>
      </c>
      <c r="F17" s="347">
        <f>F15</f>
        <v>0</v>
      </c>
      <c r="G17" s="388">
        <f>G15</f>
        <v>0</v>
      </c>
      <c r="H17" s="365">
        <f>H15</f>
        <v>0</v>
      </c>
      <c r="I17" s="381">
        <f>I15</f>
        <v>0</v>
      </c>
    </row>
    <row r="18" spans="1:9" x14ac:dyDescent="0.2">
      <c r="A18" s="351"/>
      <c r="B18" s="348"/>
      <c r="C18" s="348"/>
      <c r="D18" s="348"/>
      <c r="E18" s="348"/>
      <c r="F18" s="347"/>
      <c r="G18" s="366"/>
      <c r="H18" s="365"/>
      <c r="I18" s="381"/>
    </row>
    <row r="19" spans="1:9" ht="42" x14ac:dyDescent="0.2">
      <c r="A19" s="373"/>
      <c r="B19" s="334" t="s">
        <v>693</v>
      </c>
      <c r="C19" s="334">
        <v>103</v>
      </c>
      <c r="D19" s="334" t="s">
        <v>1525</v>
      </c>
      <c r="G19" s="372"/>
      <c r="H19" s="371"/>
      <c r="I19" s="370"/>
    </row>
    <row r="20" spans="1:9" ht="42" x14ac:dyDescent="0.2">
      <c r="A20" s="351"/>
      <c r="B20" s="334" t="s">
        <v>1537</v>
      </c>
      <c r="C20" s="334">
        <v>1</v>
      </c>
      <c r="D20" s="334" t="s">
        <v>1306</v>
      </c>
      <c r="E20" s="334" t="s">
        <v>1536</v>
      </c>
      <c r="F20" s="368">
        <v>402.6</v>
      </c>
      <c r="G20" s="366">
        <v>0</v>
      </c>
      <c r="H20" s="365">
        <v>0</v>
      </c>
      <c r="I20" s="384">
        <f>F20+G20-H20</f>
        <v>402.6</v>
      </c>
    </row>
    <row r="21" spans="1:9" x14ac:dyDescent="0.2">
      <c r="A21" s="351"/>
      <c r="B21" s="348"/>
      <c r="C21" s="348"/>
      <c r="F21" s="368"/>
      <c r="G21" s="366"/>
      <c r="H21" s="365"/>
      <c r="I21" s="383"/>
    </row>
    <row r="22" spans="1:9" ht="42" x14ac:dyDescent="0.2">
      <c r="A22" s="654" t="s">
        <v>1296</v>
      </c>
      <c r="B22" s="529"/>
      <c r="C22" s="348">
        <v>103</v>
      </c>
      <c r="D22" s="348" t="s">
        <v>1525</v>
      </c>
      <c r="E22" s="348" t="s">
        <v>1534</v>
      </c>
      <c r="F22" s="347">
        <f>F20</f>
        <v>402.6</v>
      </c>
      <c r="G22" s="388">
        <f>G20</f>
        <v>0</v>
      </c>
      <c r="H22" s="365">
        <f>H20</f>
        <v>0</v>
      </c>
      <c r="I22" s="381">
        <f>I20</f>
        <v>402.6</v>
      </c>
    </row>
    <row r="23" spans="1:9" x14ac:dyDescent="0.2">
      <c r="A23" s="351"/>
      <c r="B23" s="348"/>
      <c r="C23" s="348"/>
      <c r="D23" s="348"/>
      <c r="E23" s="348"/>
      <c r="F23" s="347"/>
      <c r="G23" s="366"/>
      <c r="H23" s="365"/>
      <c r="I23" s="381"/>
    </row>
    <row r="24" spans="1:9" x14ac:dyDescent="0.2">
      <c r="A24" s="373"/>
      <c r="B24" s="334" t="s">
        <v>693</v>
      </c>
      <c r="C24" s="334">
        <v>106</v>
      </c>
      <c r="D24" s="334" t="s">
        <v>1518</v>
      </c>
      <c r="G24" s="372"/>
      <c r="H24" s="371"/>
      <c r="I24" s="370"/>
    </row>
    <row r="25" spans="1:9" ht="42" x14ac:dyDescent="0.2">
      <c r="A25" s="351"/>
      <c r="B25" s="334" t="s">
        <v>1537</v>
      </c>
      <c r="C25" s="334">
        <v>1</v>
      </c>
      <c r="D25" s="334" t="s">
        <v>1306</v>
      </c>
      <c r="E25" s="334" t="s">
        <v>1536</v>
      </c>
      <c r="F25" s="368">
        <v>0</v>
      </c>
      <c r="G25" s="366">
        <v>0</v>
      </c>
      <c r="H25" s="365">
        <v>0</v>
      </c>
      <c r="I25" s="384">
        <f>F25+G25-H25</f>
        <v>0</v>
      </c>
    </row>
    <row r="26" spans="1:9" x14ac:dyDescent="0.2">
      <c r="A26" s="351"/>
      <c r="B26" s="348"/>
      <c r="C26" s="348"/>
      <c r="F26" s="368"/>
      <c r="G26" s="366"/>
      <c r="H26" s="365"/>
      <c r="I26" s="383"/>
    </row>
    <row r="27" spans="1:9" ht="42" x14ac:dyDescent="0.2">
      <c r="A27" s="654" t="s">
        <v>1296</v>
      </c>
      <c r="B27" s="529"/>
      <c r="C27" s="348">
        <v>106</v>
      </c>
      <c r="D27" s="348" t="s">
        <v>1518</v>
      </c>
      <c r="E27" s="348" t="s">
        <v>1534</v>
      </c>
      <c r="F27" s="347">
        <f>F25</f>
        <v>0</v>
      </c>
      <c r="G27" s="388">
        <f>G25</f>
        <v>0</v>
      </c>
      <c r="H27" s="387">
        <f>H25</f>
        <v>0</v>
      </c>
      <c r="I27" s="381">
        <f>I25</f>
        <v>0</v>
      </c>
    </row>
    <row r="28" spans="1:9" x14ac:dyDescent="0.2">
      <c r="A28" s="351"/>
      <c r="B28" s="348"/>
      <c r="C28" s="348"/>
      <c r="D28" s="348"/>
      <c r="E28" s="348"/>
      <c r="F28" s="347"/>
      <c r="G28" s="366"/>
      <c r="H28" s="365"/>
      <c r="I28" s="381"/>
    </row>
    <row r="29" spans="1:9" x14ac:dyDescent="0.2">
      <c r="A29" s="373"/>
      <c r="B29" s="334" t="s">
        <v>693</v>
      </c>
      <c r="C29" s="334">
        <v>108</v>
      </c>
      <c r="D29" s="334" t="s">
        <v>1514</v>
      </c>
      <c r="G29" s="372"/>
      <c r="H29" s="371"/>
      <c r="I29" s="370"/>
    </row>
    <row r="30" spans="1:9" ht="42" x14ac:dyDescent="0.2">
      <c r="A30" s="351"/>
      <c r="B30" s="334" t="s">
        <v>1537</v>
      </c>
      <c r="C30" s="334">
        <v>1</v>
      </c>
      <c r="D30" s="334" t="s">
        <v>1306</v>
      </c>
      <c r="E30" s="334" t="s">
        <v>1536</v>
      </c>
      <c r="F30" s="368">
        <v>189.32</v>
      </c>
      <c r="G30" s="366">
        <v>0</v>
      </c>
      <c r="H30" s="365">
        <v>0</v>
      </c>
      <c r="I30" s="384">
        <f>F30+G30-H30</f>
        <v>189.32</v>
      </c>
    </row>
    <row r="31" spans="1:9" ht="42" x14ac:dyDescent="0.2">
      <c r="A31" s="351"/>
      <c r="B31" s="334" t="s">
        <v>1537</v>
      </c>
      <c r="C31" s="334">
        <v>2</v>
      </c>
      <c r="D31" s="334" t="s">
        <v>1538</v>
      </c>
      <c r="E31" s="334" t="s">
        <v>1536</v>
      </c>
      <c r="F31" s="368">
        <v>0</v>
      </c>
      <c r="G31" s="366">
        <v>0</v>
      </c>
      <c r="H31" s="365">
        <v>0</v>
      </c>
      <c r="I31" s="384">
        <f>F31+G31-H31</f>
        <v>0</v>
      </c>
    </row>
    <row r="32" spans="1:9" x14ac:dyDescent="0.2">
      <c r="A32" s="351"/>
      <c r="F32" s="368"/>
      <c r="G32" s="366"/>
      <c r="H32" s="365"/>
      <c r="I32" s="384"/>
    </row>
    <row r="33" spans="1:9" ht="42" x14ac:dyDescent="0.2">
      <c r="A33" s="654" t="s">
        <v>1296</v>
      </c>
      <c r="B33" s="529"/>
      <c r="C33" s="348">
        <v>108</v>
      </c>
      <c r="D33" s="348" t="s">
        <v>1514</v>
      </c>
      <c r="E33" s="348" t="s">
        <v>1534</v>
      </c>
      <c r="F33" s="347">
        <f>F31+F30</f>
        <v>189.32</v>
      </c>
      <c r="G33" s="346">
        <f>G31+G30</f>
        <v>0</v>
      </c>
      <c r="H33" s="361">
        <f>H31+H30</f>
        <v>0</v>
      </c>
      <c r="I33" s="381">
        <f>I31+I30</f>
        <v>189.32</v>
      </c>
    </row>
    <row r="34" spans="1:9" x14ac:dyDescent="0.2">
      <c r="A34" s="351"/>
      <c r="B34" s="348"/>
      <c r="C34" s="348"/>
      <c r="D34" s="348"/>
      <c r="E34" s="348"/>
      <c r="F34" s="347"/>
      <c r="G34" s="366"/>
      <c r="H34" s="365"/>
      <c r="I34" s="381"/>
    </row>
    <row r="35" spans="1:9" ht="42" x14ac:dyDescent="0.2">
      <c r="A35" s="654" t="s">
        <v>1535</v>
      </c>
      <c r="B35" s="529"/>
      <c r="C35" s="350" t="s">
        <v>665</v>
      </c>
      <c r="D35" s="349" t="s">
        <v>1503</v>
      </c>
      <c r="E35" s="348" t="s">
        <v>1534</v>
      </c>
      <c r="F35" s="347">
        <f>F33+F27+F22+F17</f>
        <v>591.92000000000007</v>
      </c>
      <c r="G35" s="346">
        <f>G33+G27+G22+G17</f>
        <v>0</v>
      </c>
      <c r="H35" s="345">
        <f>H33+H27+H22+H17</f>
        <v>0</v>
      </c>
      <c r="I35" s="381">
        <f>I33+I27+I22+I17</f>
        <v>591.92000000000007</v>
      </c>
    </row>
    <row r="36" spans="1:9" x14ac:dyDescent="0.2">
      <c r="A36" s="351"/>
      <c r="G36" s="377"/>
      <c r="H36" s="376"/>
      <c r="I36" s="382"/>
    </row>
    <row r="37" spans="1:9" ht="42" customHeight="1" x14ac:dyDescent="0.2">
      <c r="A37" s="652" t="s">
        <v>1300</v>
      </c>
      <c r="B37" s="653"/>
      <c r="C37" s="380" t="s">
        <v>668</v>
      </c>
      <c r="D37" s="379" t="s">
        <v>1456</v>
      </c>
      <c r="E37" s="379"/>
      <c r="F37" s="378"/>
      <c r="G37" s="377"/>
      <c r="H37" s="376"/>
      <c r="I37" s="375"/>
    </row>
    <row r="38" spans="1:9" x14ac:dyDescent="0.2">
      <c r="A38" s="351"/>
      <c r="B38" s="348"/>
      <c r="C38" s="348"/>
      <c r="D38" s="348"/>
      <c r="E38" s="348"/>
      <c r="G38" s="362"/>
      <c r="H38" s="361"/>
      <c r="I38" s="386"/>
    </row>
    <row r="39" spans="1:9" ht="51.75" customHeight="1" x14ac:dyDescent="0.2">
      <c r="A39" s="373"/>
      <c r="B39" s="334" t="s">
        <v>693</v>
      </c>
      <c r="C39" s="334">
        <v>502</v>
      </c>
      <c r="D39" s="334" t="s">
        <v>1460</v>
      </c>
      <c r="G39" s="372"/>
      <c r="H39" s="371"/>
      <c r="I39" s="385"/>
    </row>
    <row r="40" spans="1:9" ht="42" x14ac:dyDescent="0.2">
      <c r="A40" s="351"/>
      <c r="B40" s="334" t="s">
        <v>1537</v>
      </c>
      <c r="C40" s="334">
        <v>1</v>
      </c>
      <c r="D40" s="334" t="s">
        <v>1306</v>
      </c>
      <c r="E40" s="334" t="s">
        <v>1536</v>
      </c>
      <c r="F40" s="368">
        <v>0</v>
      </c>
      <c r="G40" s="366">
        <v>131.5</v>
      </c>
      <c r="H40" s="365">
        <v>0</v>
      </c>
      <c r="I40" s="369">
        <f>F40+G40-H40</f>
        <v>131.5</v>
      </c>
    </row>
    <row r="41" spans="1:9" x14ac:dyDescent="0.2">
      <c r="A41" s="351"/>
      <c r="B41" s="348"/>
      <c r="C41" s="348"/>
      <c r="F41" s="368"/>
      <c r="G41" s="366"/>
      <c r="H41" s="365"/>
      <c r="I41" s="367"/>
    </row>
    <row r="42" spans="1:9" ht="42" x14ac:dyDescent="0.2">
      <c r="A42" s="654" t="s">
        <v>1296</v>
      </c>
      <c r="B42" s="529"/>
      <c r="C42" s="348">
        <v>502</v>
      </c>
      <c r="D42" s="334" t="s">
        <v>1460</v>
      </c>
      <c r="E42" s="348" t="s">
        <v>1534</v>
      </c>
      <c r="F42" s="347">
        <f>F40</f>
        <v>0</v>
      </c>
      <c r="G42" s="366">
        <f>G40</f>
        <v>131.5</v>
      </c>
      <c r="H42" s="365">
        <v>0</v>
      </c>
      <c r="I42" s="344">
        <f>F42+G42-H42</f>
        <v>131.5</v>
      </c>
    </row>
    <row r="43" spans="1:9" x14ac:dyDescent="0.2">
      <c r="A43" s="351"/>
      <c r="B43" s="348"/>
      <c r="C43" s="348"/>
      <c r="E43" s="364"/>
      <c r="F43" s="363"/>
      <c r="G43" s="362"/>
      <c r="H43" s="361"/>
      <c r="I43" s="360"/>
    </row>
    <row r="44" spans="1:9" ht="42" x14ac:dyDescent="0.2">
      <c r="A44" s="654" t="s">
        <v>1535</v>
      </c>
      <c r="B44" s="529"/>
      <c r="C44" s="350" t="s">
        <v>668</v>
      </c>
      <c r="D44" s="349" t="s">
        <v>1456</v>
      </c>
      <c r="E44" s="348" t="s">
        <v>1534</v>
      </c>
      <c r="F44" s="347">
        <f>F42</f>
        <v>0</v>
      </c>
      <c r="G44" s="346">
        <f>G42</f>
        <v>131.5</v>
      </c>
      <c r="H44" s="345">
        <f>H42</f>
        <v>0</v>
      </c>
      <c r="I44" s="344">
        <f>I42</f>
        <v>131.5</v>
      </c>
    </row>
    <row r="45" spans="1:9" x14ac:dyDescent="0.2">
      <c r="A45" s="351"/>
      <c r="B45" s="348"/>
      <c r="C45" s="350"/>
      <c r="D45" s="349"/>
      <c r="E45" s="348"/>
      <c r="F45" s="347"/>
      <c r="G45" s="346"/>
      <c r="H45" s="345"/>
      <c r="I45" s="381"/>
    </row>
    <row r="46" spans="1:9" ht="42" customHeight="1" x14ac:dyDescent="0.2">
      <c r="A46" s="652" t="s">
        <v>1300</v>
      </c>
      <c r="B46" s="653"/>
      <c r="C46" s="380" t="s">
        <v>669</v>
      </c>
      <c r="D46" s="379" t="s">
        <v>1408</v>
      </c>
      <c r="E46" s="379"/>
      <c r="F46" s="378"/>
      <c r="G46" s="377"/>
      <c r="H46" s="376"/>
      <c r="I46" s="375"/>
    </row>
    <row r="47" spans="1:9" x14ac:dyDescent="0.2">
      <c r="A47" s="351"/>
      <c r="B47" s="348"/>
      <c r="C47" s="348"/>
      <c r="D47" s="348"/>
      <c r="E47" s="348"/>
      <c r="G47" s="362"/>
      <c r="H47" s="361"/>
      <c r="I47" s="374"/>
    </row>
    <row r="48" spans="1:9" ht="51.75" customHeight="1" x14ac:dyDescent="0.2">
      <c r="A48" s="373"/>
      <c r="B48" s="334" t="s">
        <v>693</v>
      </c>
      <c r="C48" s="334">
        <v>903</v>
      </c>
      <c r="D48" s="334" t="s">
        <v>1423</v>
      </c>
      <c r="G48" s="372"/>
      <c r="H48" s="371"/>
      <c r="I48" s="370"/>
    </row>
    <row r="49" spans="1:9" ht="42" x14ac:dyDescent="0.2">
      <c r="A49" s="351"/>
      <c r="B49" s="334" t="s">
        <v>1537</v>
      </c>
      <c r="C49" s="334">
        <v>1</v>
      </c>
      <c r="D49" s="334" t="s">
        <v>1306</v>
      </c>
      <c r="E49" s="334" t="s">
        <v>1536</v>
      </c>
      <c r="F49" s="368">
        <v>0</v>
      </c>
      <c r="G49" s="366">
        <v>0</v>
      </c>
      <c r="H49" s="365">
        <v>0</v>
      </c>
      <c r="I49" s="384">
        <f>F49+G49-H49</f>
        <v>0</v>
      </c>
    </row>
    <row r="50" spans="1:9" x14ac:dyDescent="0.2">
      <c r="A50" s="351"/>
      <c r="B50" s="348"/>
      <c r="C50" s="348"/>
      <c r="F50" s="368"/>
      <c r="G50" s="366"/>
      <c r="H50" s="365"/>
      <c r="I50" s="383"/>
    </row>
    <row r="51" spans="1:9" ht="42" x14ac:dyDescent="0.2">
      <c r="A51" s="654" t="s">
        <v>1296</v>
      </c>
      <c r="B51" s="529"/>
      <c r="C51" s="348">
        <v>903</v>
      </c>
      <c r="D51" s="334" t="s">
        <v>1423</v>
      </c>
      <c r="E51" s="348" t="s">
        <v>1534</v>
      </c>
      <c r="F51" s="347">
        <f>F49</f>
        <v>0</v>
      </c>
      <c r="G51" s="366">
        <f>G49</f>
        <v>0</v>
      </c>
      <c r="H51" s="365">
        <v>0</v>
      </c>
      <c r="I51" s="381">
        <f>F51+G51-H51</f>
        <v>0</v>
      </c>
    </row>
    <row r="52" spans="1:9" x14ac:dyDescent="0.2">
      <c r="A52" s="351"/>
      <c r="B52" s="348"/>
      <c r="C52" s="348"/>
      <c r="E52" s="364"/>
      <c r="F52" s="363"/>
      <c r="G52" s="362"/>
      <c r="H52" s="361"/>
      <c r="I52" s="382"/>
    </row>
    <row r="53" spans="1:9" ht="42" x14ac:dyDescent="0.2">
      <c r="A53" s="654" t="s">
        <v>1535</v>
      </c>
      <c r="B53" s="529"/>
      <c r="C53" s="350" t="s">
        <v>669</v>
      </c>
      <c r="D53" s="349" t="s">
        <v>1408</v>
      </c>
      <c r="E53" s="348" t="s">
        <v>1534</v>
      </c>
      <c r="F53" s="347">
        <f>F51</f>
        <v>0</v>
      </c>
      <c r="G53" s="346">
        <f>G51</f>
        <v>0</v>
      </c>
      <c r="H53" s="345">
        <f>H51</f>
        <v>0</v>
      </c>
      <c r="I53" s="381">
        <f>I51</f>
        <v>0</v>
      </c>
    </row>
    <row r="54" spans="1:9" x14ac:dyDescent="0.2">
      <c r="A54" s="351"/>
      <c r="B54" s="348"/>
      <c r="C54" s="350"/>
      <c r="D54" s="349"/>
      <c r="E54" s="348"/>
      <c r="F54" s="347"/>
      <c r="G54" s="346"/>
      <c r="H54" s="345"/>
      <c r="I54" s="381"/>
    </row>
    <row r="55" spans="1:9" ht="42" customHeight="1" x14ac:dyDescent="0.2">
      <c r="A55" s="652" t="s">
        <v>1300</v>
      </c>
      <c r="B55" s="653"/>
      <c r="C55" s="380">
        <v>12</v>
      </c>
      <c r="D55" s="379" t="s">
        <v>1373</v>
      </c>
      <c r="E55" s="379"/>
      <c r="F55" s="378"/>
      <c r="G55" s="377"/>
      <c r="H55" s="376"/>
      <c r="I55" s="375"/>
    </row>
    <row r="56" spans="1:9" x14ac:dyDescent="0.2">
      <c r="A56" s="351"/>
      <c r="B56" s="348"/>
      <c r="C56" s="348"/>
      <c r="D56" s="348"/>
      <c r="E56" s="348"/>
      <c r="G56" s="362"/>
      <c r="H56" s="361"/>
      <c r="I56" s="374"/>
    </row>
    <row r="57" spans="1:9" ht="64.5" customHeight="1" x14ac:dyDescent="0.2">
      <c r="A57" s="373"/>
      <c r="B57" s="334" t="s">
        <v>693</v>
      </c>
      <c r="C57" s="334">
        <v>1210</v>
      </c>
      <c r="D57" s="334" t="s">
        <v>1375</v>
      </c>
      <c r="G57" s="372"/>
      <c r="H57" s="371"/>
      <c r="I57" s="370"/>
    </row>
    <row r="58" spans="1:9" ht="42" x14ac:dyDescent="0.2">
      <c r="A58" s="351"/>
      <c r="B58" s="334" t="s">
        <v>1537</v>
      </c>
      <c r="C58" s="334">
        <v>1</v>
      </c>
      <c r="D58" s="334" t="s">
        <v>1306</v>
      </c>
      <c r="E58" s="334" t="s">
        <v>1536</v>
      </c>
      <c r="F58" s="368">
        <v>0</v>
      </c>
      <c r="G58" s="366">
        <v>0</v>
      </c>
      <c r="H58" s="365">
        <v>0</v>
      </c>
      <c r="I58" s="369">
        <f>F58+G58-H58</f>
        <v>0</v>
      </c>
    </row>
    <row r="59" spans="1:9" x14ac:dyDescent="0.2">
      <c r="A59" s="351"/>
      <c r="B59" s="348"/>
      <c r="C59" s="348"/>
      <c r="F59" s="368"/>
      <c r="G59" s="366"/>
      <c r="H59" s="365"/>
      <c r="I59" s="367"/>
    </row>
    <row r="60" spans="1:9" ht="63" x14ac:dyDescent="0.2">
      <c r="A60" s="654" t="s">
        <v>1296</v>
      </c>
      <c r="B60" s="529"/>
      <c r="C60" s="348">
        <v>1210</v>
      </c>
      <c r="D60" s="334" t="s">
        <v>1375</v>
      </c>
      <c r="E60" s="348" t="s">
        <v>1534</v>
      </c>
      <c r="F60" s="347">
        <v>0</v>
      </c>
      <c r="G60" s="366">
        <v>0</v>
      </c>
      <c r="H60" s="365">
        <v>0</v>
      </c>
      <c r="I60" s="344">
        <f>F60+G60-H60</f>
        <v>0</v>
      </c>
    </row>
    <row r="61" spans="1:9" x14ac:dyDescent="0.2">
      <c r="A61" s="351"/>
      <c r="B61" s="348"/>
      <c r="C61" s="348"/>
      <c r="E61" s="364"/>
      <c r="F61" s="363"/>
      <c r="G61" s="362"/>
      <c r="H61" s="361"/>
      <c r="I61" s="360"/>
    </row>
    <row r="62" spans="1:9" ht="42" x14ac:dyDescent="0.2">
      <c r="A62" s="654" t="s">
        <v>1535</v>
      </c>
      <c r="B62" s="529"/>
      <c r="C62" s="350">
        <v>12</v>
      </c>
      <c r="D62" s="349" t="s">
        <v>1373</v>
      </c>
      <c r="E62" s="348" t="s">
        <v>1534</v>
      </c>
      <c r="F62" s="347">
        <f>F60</f>
        <v>0</v>
      </c>
      <c r="G62" s="346">
        <f>G60</f>
        <v>0</v>
      </c>
      <c r="H62" s="345">
        <f>H60</f>
        <v>0</v>
      </c>
      <c r="I62" s="344">
        <f>I60</f>
        <v>0</v>
      </c>
    </row>
    <row r="63" spans="1:9" x14ac:dyDescent="0.2">
      <c r="A63" s="351"/>
      <c r="B63" s="348"/>
      <c r="C63" s="350"/>
      <c r="D63" s="349"/>
      <c r="E63" s="348"/>
      <c r="F63" s="347"/>
      <c r="G63" s="346"/>
      <c r="H63" s="345"/>
      <c r="I63" s="344"/>
    </row>
    <row r="64" spans="1:9" ht="21.75" thickBot="1" x14ac:dyDescent="0.25">
      <c r="A64" s="351"/>
      <c r="B64" s="348"/>
      <c r="C64" s="350"/>
      <c r="D64" s="349"/>
      <c r="E64" s="348"/>
      <c r="F64" s="347"/>
      <c r="G64" s="346"/>
      <c r="H64" s="345"/>
      <c r="I64" s="344"/>
    </row>
    <row r="65" spans="1:9" ht="21.75" thickTop="1" x14ac:dyDescent="0.2">
      <c r="A65" s="359"/>
      <c r="B65" s="356"/>
      <c r="C65" s="358"/>
      <c r="D65" s="357"/>
      <c r="E65" s="356"/>
      <c r="F65" s="355"/>
      <c r="G65" s="354"/>
      <c r="H65" s="353"/>
      <c r="I65" s="352"/>
    </row>
    <row r="66" spans="1:9" x14ac:dyDescent="0.2">
      <c r="A66" s="351"/>
      <c r="B66" s="348"/>
      <c r="C66" s="350"/>
      <c r="D66" s="349" t="s">
        <v>1533</v>
      </c>
      <c r="E66" s="348"/>
      <c r="F66" s="347">
        <f>F62+F53+F44+F35</f>
        <v>591.92000000000007</v>
      </c>
      <c r="G66" s="346">
        <f>G62+G53+G44+G35</f>
        <v>131.5</v>
      </c>
      <c r="H66" s="345">
        <f>H62+H53+H44+H35</f>
        <v>0</v>
      </c>
      <c r="I66" s="344">
        <f>I62+I53+I44+I35</f>
        <v>723.42000000000007</v>
      </c>
    </row>
    <row r="67" spans="1:9" ht="21.75" thickBot="1" x14ac:dyDescent="0.25">
      <c r="A67" s="343"/>
      <c r="B67" s="340"/>
      <c r="C67" s="342"/>
      <c r="D67" s="341"/>
      <c r="E67" s="340"/>
      <c r="F67" s="339"/>
      <c r="G67" s="338"/>
      <c r="H67" s="337"/>
      <c r="I67" s="336"/>
    </row>
    <row r="68" spans="1:9" ht="21.75" thickTop="1" x14ac:dyDescent="0.2"/>
  </sheetData>
  <mergeCells count="25">
    <mergeCell ref="A55:B55"/>
    <mergeCell ref="A60:B60"/>
    <mergeCell ref="A62:B62"/>
    <mergeCell ref="A37:B37"/>
    <mergeCell ref="A42:B42"/>
    <mergeCell ref="A44:B44"/>
    <mergeCell ref="A46:B46"/>
    <mergeCell ref="A51:B51"/>
    <mergeCell ref="A53:B53"/>
    <mergeCell ref="A33:B33"/>
    <mergeCell ref="A35:B35"/>
    <mergeCell ref="A1:I1"/>
    <mergeCell ref="A4:H4"/>
    <mergeCell ref="G5:H5"/>
    <mergeCell ref="A6:H6"/>
    <mergeCell ref="A8:C10"/>
    <mergeCell ref="D8:D10"/>
    <mergeCell ref="E8:E10"/>
    <mergeCell ref="F8:F10"/>
    <mergeCell ref="G8:H9"/>
    <mergeCell ref="I8:I10"/>
    <mergeCell ref="A12:B12"/>
    <mergeCell ref="A17:B17"/>
    <mergeCell ref="A22:B22"/>
    <mergeCell ref="A27:B27"/>
  </mergeCells>
  <pageMargins left="0.23622047244094491" right="0.23622047244094491" top="0.15748031496062992" bottom="0.47244094488188981" header="0.31496062992125984" footer="0.15748031496062992"/>
  <pageSetup paperSize="9" scale="36"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16</vt:i4>
      </vt:variant>
    </vt:vector>
  </HeadingPairs>
  <TitlesOfParts>
    <vt:vector size="25" baseType="lpstr">
      <vt:lpstr>N1</vt:lpstr>
      <vt:lpstr>N2</vt:lpstr>
      <vt:lpstr>O1</vt:lpstr>
      <vt:lpstr>Q1</vt:lpstr>
      <vt:lpstr>Q2</vt:lpstr>
      <vt:lpstr>O2</vt:lpstr>
      <vt:lpstr>Q3</vt:lpstr>
      <vt:lpstr>Q4</vt:lpstr>
      <vt:lpstr>Q5</vt:lpstr>
      <vt:lpstr>'N1'!Area_stampa</vt:lpstr>
      <vt:lpstr>'N2'!Area_stampa</vt:lpstr>
      <vt:lpstr>'O1'!Area_stampa</vt:lpstr>
      <vt:lpstr>'O2'!Area_stampa</vt:lpstr>
      <vt:lpstr>'Q1'!Area_stampa</vt:lpstr>
      <vt:lpstr>'Q2'!Area_stampa</vt:lpstr>
      <vt:lpstr>'Q3'!Area_stampa</vt:lpstr>
      <vt:lpstr>'Q4'!Area_stampa</vt:lpstr>
      <vt:lpstr>'N1'!Titoli_stampa</vt:lpstr>
      <vt:lpstr>'N2'!Titoli_stampa</vt:lpstr>
      <vt:lpstr>'O1'!Titoli_stampa</vt:lpstr>
      <vt:lpstr>'O2'!Titoli_stampa</vt:lpstr>
      <vt:lpstr>'Q1'!Titoli_stampa</vt:lpstr>
      <vt:lpstr>'Q2'!Titoli_stampa</vt:lpstr>
      <vt:lpstr>'Q3'!Titoli_stampa</vt:lpstr>
      <vt:lpstr>'Q4'!Titoli_stampa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Lg</cp:lastModifiedBy>
  <cp:lastPrinted>2020-02-17T08:48:48Z</cp:lastPrinted>
  <dcterms:created xsi:type="dcterms:W3CDTF">2019-02-13T13:39:15Z</dcterms:created>
  <dcterms:modified xsi:type="dcterms:W3CDTF">2020-03-24T14:53:27Z</dcterms:modified>
</cp:coreProperties>
</file>