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752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SPESA!$D$1:$D$2068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52511"/>
</workbook>
</file>

<file path=xl/calcChain.xml><?xml version="1.0" encoding="utf-8"?>
<calcChain xmlns="http://schemas.openxmlformats.org/spreadsheetml/2006/main">
  <c r="G14" i="4"/>
  <c r="I1802" i="2" l="1"/>
  <c r="I1457"/>
  <c r="I1026"/>
  <c r="F463"/>
  <c r="I458"/>
  <c r="F444"/>
  <c r="I441"/>
  <c r="I440"/>
  <c r="I436"/>
  <c r="I138"/>
  <c r="I139"/>
  <c r="I137"/>
  <c r="I140" s="1"/>
  <c r="F140"/>
  <c r="I66"/>
  <c r="J86" i="4"/>
  <c r="J210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36"/>
  <c r="O1241" s="1"/>
  <c r="Q1235"/>
  <c r="P1235"/>
  <c r="O1235"/>
  <c r="R1224"/>
  <c r="R1236" s="1"/>
  <c r="R1241" s="1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R22" s="1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433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K863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M1697"/>
  <c r="O986"/>
  <c r="R1225"/>
  <c r="R1237" s="1"/>
  <c r="R1242" s="1"/>
  <c r="O1237"/>
  <c r="O1242" s="1"/>
  <c r="I146"/>
  <c r="O121" i="4"/>
  <c r="O184"/>
  <c r="I135" i="2"/>
  <c r="I142" s="1"/>
  <c r="F142"/>
  <c r="I69"/>
  <c r="I77" s="1"/>
  <c r="F117"/>
  <c r="F90"/>
  <c r="F1715"/>
  <c r="S155" i="4"/>
  <c r="P1746" i="2"/>
  <c r="N1706"/>
  <c r="N1714" s="1"/>
  <c r="F44" i="5"/>
  <c r="F53"/>
  <c r="F35"/>
  <c r="I1366" i="2"/>
  <c r="I1378" s="1"/>
  <c r="I51" i="5"/>
  <c r="I53" s="1"/>
  <c r="O1771" i="2"/>
  <c r="N1240"/>
  <c r="Q1510"/>
  <c r="R1771"/>
  <c r="O1820"/>
  <c r="L218"/>
  <c r="L1745"/>
  <c r="Q425"/>
  <c r="Q596"/>
  <c r="Q1612"/>
  <c r="R1433"/>
  <c r="P284"/>
  <c r="O596"/>
  <c r="P1697"/>
  <c r="G1820" l="1"/>
  <c r="L986"/>
  <c r="N1612"/>
  <c r="R284"/>
  <c r="R425"/>
  <c r="Q669"/>
  <c r="Q986"/>
  <c r="P1747"/>
  <c r="I1740"/>
  <c r="M425"/>
  <c r="L484"/>
  <c r="L545"/>
  <c r="L669"/>
  <c r="M986"/>
  <c r="M1340"/>
  <c r="N1654"/>
  <c r="K1651"/>
  <c r="K1656" s="1"/>
  <c r="M1747"/>
  <c r="R117"/>
  <c r="J163" i="4"/>
  <c r="N88" i="2"/>
  <c r="N462"/>
  <c r="M485"/>
  <c r="K481"/>
  <c r="N1713"/>
  <c r="N1745" s="1"/>
  <c r="I1053"/>
  <c r="I446"/>
  <c r="R1510"/>
  <c r="S106" i="4"/>
  <c r="M863" i="2"/>
  <c r="N1740"/>
  <c r="K218"/>
  <c r="K446"/>
  <c r="K486" s="1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H425"/>
  <c r="G425"/>
  <c r="F863"/>
  <c r="F1745"/>
  <c r="F1651"/>
  <c r="F1656" s="1"/>
  <c r="H171"/>
  <c r="I1654"/>
  <c r="N48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86" s="1"/>
  <c r="I463"/>
  <c r="I485" s="1"/>
  <c r="R116"/>
  <c r="K172"/>
  <c r="F171"/>
  <c r="S164" i="4"/>
  <c r="I669" i="2"/>
  <c r="I986"/>
  <c r="H986"/>
  <c r="I1713"/>
  <c r="I1745" s="1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R486" s="1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F486" s="1"/>
  <c r="H485"/>
  <c r="H486"/>
  <c r="J164" i="4"/>
  <c r="J189"/>
  <c r="K171" i="2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R171" s="1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R1745" i="2" l="1"/>
  <c r="R1825" s="1"/>
  <c r="R1830" s="1"/>
  <c r="I66" i="5"/>
  <c r="K1827" i="2"/>
  <c r="K1832" s="1"/>
  <c r="P1827"/>
  <c r="P1832" s="1"/>
  <c r="Q1827"/>
  <c r="Q1832" s="1"/>
  <c r="N1747"/>
  <c r="N173"/>
  <c r="N1827" s="1"/>
  <c r="N1832" s="1"/>
  <c r="L1827"/>
  <c r="L1832" s="1"/>
  <c r="R173"/>
  <c r="S228" i="4"/>
  <c r="S234" s="1"/>
  <c r="M1827" i="2"/>
  <c r="M1832" s="1"/>
  <c r="L1826"/>
  <c r="L1831" s="1"/>
  <c r="O1826"/>
  <c r="O1831" s="1"/>
  <c r="G229" i="4"/>
  <c r="J229" s="1"/>
  <c r="J235" s="1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F1827"/>
  <c r="F1832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825" i="2"/>
  <c r="I1830" s="1"/>
  <c r="I172"/>
  <c r="F1825"/>
  <c r="F1830" s="1"/>
  <c r="P1826"/>
  <c r="P1831" s="1"/>
  <c r="F229" i="4"/>
  <c r="F235" s="1"/>
  <c r="G1825" i="2"/>
  <c r="G1830" s="1"/>
  <c r="F1826"/>
  <c r="F1831" s="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R1827" i="2" l="1"/>
  <c r="R1832" s="1"/>
  <c r="G235" i="4"/>
  <c r="R1826" i="2"/>
  <c r="R1831" s="1"/>
  <c r="I1827"/>
  <c r="I1832" s="1"/>
  <c r="I1826"/>
  <c r="I1831" s="1"/>
</calcChain>
</file>

<file path=xl/sharedStrings.xml><?xml version="1.0" encoding="utf-8"?>
<sst xmlns="http://schemas.openxmlformats.org/spreadsheetml/2006/main" count="3259" uniqueCount="391">
  <si>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</si>
  <si>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</si>
  <si>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</si>
  <si>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</si>
  <si>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</si>
  <si>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</si>
  <si>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</si>
  <si>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</si>
  <si>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</si>
  <si>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</si>
  <si>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</si>
  <si>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</si>
  <si>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</si>
  <si>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</si>
  <si>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</si>
  <si>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</si>
  <si>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</si>
  <si>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</si>
  <si>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</si>
  <si>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</si>
  <si>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</si>
  <si>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</si>
  <si>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</si>
  <si>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</si>
  <si>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</si>
  <si>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</si>
  <si>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</si>
  <si>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</si>
  <si>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</si>
  <si>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</si>
  <si>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</si>
  <si>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</si>
  <si>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</si>
  <si>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</si>
  <si>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</si>
  <si>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</si>
  <si>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</si>
  <si>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</si>
  <si>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</si>
  <si>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</si>
  <si>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</si>
  <si>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</si>
  <si>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</si>
  <si>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</si>
  <si>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</si>
  <si>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</si>
  <si>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</si>
  <si>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</si>
  <si>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</si>
  <si>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</si>
  <si>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</si>
  <si>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</si>
  <si>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</si>
  <si>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</si>
  <si>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</si>
  <si>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</si>
  <si>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</si>
  <si>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</si>
  <si>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</si>
  <si>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</si>
  <si>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</si>
  <si>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</si>
  <si>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</si>
  <si>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</si>
  <si>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</si>
  <si>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</si>
  <si>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</si>
  <si>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</si>
  <si>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</si>
  <si>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</si>
  <si>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</si>
  <si>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</si>
  <si>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</si>
  <si>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</si>
  <si>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</si>
  <si>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</si>
  <si>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</si>
  <si>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</si>
  <si>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</si>
  <si>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</si>
  <si>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</si>
  <si>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</si>
  <si>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</si>
  <si>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</si>
  <si>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</si>
  <si>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</si>
  <si>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</si>
  <si>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</si>
  <si>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</si>
  <si>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</si>
  <si>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</si>
  <si>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</si>
  <si>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</si>
  <si>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</si>
  <si>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</si>
  <si>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</si>
  <si>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</si>
  <si>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</si>
  <si>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</si>
  <si>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</si>
  <si>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</si>
  <si>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</si>
  <si>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</si>
  <si>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</si>
  <si>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</si>
  <si>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</si>
  <si>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</si>
  <si>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</si>
  <si>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</si>
  <si>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</si>
  <si>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</si>
  <si>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</si>
  <si>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</si>
  <si>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</si>
  <si>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</si>
  <si>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</si>
  <si>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</si>
  <si>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</si>
  <si>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</si>
  <si>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</si>
  <si>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</si>
  <si>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</si>
  <si>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</si>
  <si>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</si>
  <si>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</si>
  <si>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</si>
  <si>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</si>
  <si>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</si>
  <si>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</si>
  <si>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</si>
  <si>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</si>
  <si>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</si>
  <si>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</si>
  <si>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</si>
  <si>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</si>
  <si>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</si>
  <si>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</si>
  <si>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</si>
  <si>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</si>
  <si>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</si>
  <si>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</si>
  <si>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</si>
  <si>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</si>
  <si>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</si>
  <si>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</si>
  <si>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</si>
  <si>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</si>
  <si>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</si>
  <si>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</si>
  <si>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</si>
  <si>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</si>
  <si>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</si>
  <si>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</si>
  <si>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</si>
  <si>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</si>
  <si>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</si>
  <si>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</si>
  <si>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</si>
  <si>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</si>
  <si>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</si>
  <si>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</si>
  <si>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</si>
  <si>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</si>
  <si>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</si>
  <si>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</si>
  <si>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</si>
  <si>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</si>
  <si>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</si>
  <si>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</si>
  <si>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</si>
  <si>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</si>
  <si>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</si>
  <si>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</si>
  <si>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</si>
  <si>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</si>
  <si>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</si>
  <si>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</si>
  <si>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</si>
  <si>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</si>
  <si>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</si>
  <si>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</si>
  <si>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</si>
  <si>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</si>
  <si>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</si>
  <si>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</si>
  <si>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</si>
  <si>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</si>
  <si>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</si>
  <si>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</si>
  <si>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</si>
  <si>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</si>
  <si>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</si>
  <si>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</si>
  <si>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</si>
  <si>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</si>
  <si>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</si>
  <si>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</si>
  <si>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</si>
  <si>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</si>
  <si>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</si>
  <si>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</si>
  <si>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</si>
  <si>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</si>
  <si>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</si>
  <si>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</si>
  <si>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</si>
  <si>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</si>
  <si>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</si>
  <si>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</si>
  <si>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</si>
  <si>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</si>
  <si>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</si>
  <si>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</si>
  <si>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</si>
  <si>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</si>
  <si>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</si>
  <si>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</si>
  <si>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</si>
  <si>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</si>
  <si>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</si>
  <si>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</si>
  <si>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</si>
  <si>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</si>
  <si>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</si>
  <si>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</si>
  <si>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</si>
  <si>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</si>
  <si>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</si>
  <si>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</si>
  <si>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</si>
  <si>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</si>
  <si>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</si>
  <si>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</si>
  <si>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</si>
  <si>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</si>
  <si>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</si>
  <si>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</si>
  <si>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</si>
  <si>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</si>
  <si>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</si>
  <si>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</si>
  <si>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</si>
  <si>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</si>
  <si>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</si>
  <si>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</si>
  <si>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</si>
  <si>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</si>
  <si>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</si>
  <si>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</si>
  <si>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</si>
  <si>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</si>
  <si>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</si>
  <si>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</si>
  <si>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</si>
  <si>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</si>
  <si>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</si>
  <si>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</si>
  <si>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</si>
  <si>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</si>
  <si>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</si>
  <si>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</si>
  <si>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</si>
  <si>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</si>
  <si>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</si>
  <si>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</si>
  <si>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</si>
  <si>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</si>
  <si>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</si>
  <si>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</si>
  <si>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</si>
  <si>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</si>
  <si>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</si>
  <si>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</si>
  <si>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</si>
  <si>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</si>
  <si>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</si>
  <si>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</si>
  <si>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</si>
  <si>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</si>
  <si>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</si>
  <si>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</si>
  <si>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</si>
  <si>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</si>
  <si>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</si>
  <si>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</si>
  <si>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</si>
  <si>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</si>
  <si>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</si>
  <si>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</si>
  <si>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</si>
  <si>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</si>
  <si>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</si>
  <si>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</si>
  <si>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</si>
  <si>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</si>
  <si>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</si>
  <si>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</si>
  <si>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</si>
  <si>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</si>
  <si>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</si>
  <si>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</si>
  <si>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</si>
  <si>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</si>
  <si>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</si>
  <si>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</si>
  <si>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</si>
  <si>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</si>
  <si>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</si>
  <si>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</si>
  <si>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</si>
  <si>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</si>
  <si>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</si>
  <si>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</si>
  <si>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</si>
  <si>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</si>
  <si>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</si>
  <si>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</si>
  <si>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</si>
  <si>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</si>
  <si>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</si>
  <si>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</si>
  <si>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</si>
  <si>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</si>
  <si>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</si>
  <si>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</si>
  <si>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</si>
  <si>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</si>
  <si>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</si>
  <si>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</si>
  <si>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</si>
  <si>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</si>
  <si>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</si>
  <si>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</si>
  <si>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</si>
  <si>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</si>
  <si>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</si>
  <si>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</si>
  <si>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</si>
  <si>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</si>
  <si>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</si>
  <si>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</si>
  <si>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</si>
  <si>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</si>
  <si>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</si>
  <si>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</si>
  <si>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</si>
  <si>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</si>
  <si>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</si>
  <si>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</si>
  <si>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</si>
  <si>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</si>
  <si>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</si>
  <si>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</si>
  <si>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</si>
  <si>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</si>
  <si>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</si>
  <si>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</si>
  <si>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</si>
  <si>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</si>
  <si>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</si>
  <si>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</si>
  <si>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</si>
  <si>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</si>
  <si>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</si>
  <si>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</si>
  <si>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</si>
  <si>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</si>
  <si>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</si>
  <si>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</si>
  <si>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</si>
  <si>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</si>
  <si>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</si>
  <si>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</si>
  <si>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</si>
  <si>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</si>
  <si>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</si>
  <si>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</si>
  <si>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</si>
  <si>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</si>
  <si>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</si>
  <si>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</si>
  <si>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</si>
  <si>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</si>
  <si>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</si>
  <si>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</si>
  <si>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</si>
  <si>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</si>
  <si>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</si>
  <si>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>Allegato B</t>
  </si>
  <si>
    <t xml:space="preserve">  Bilancio di previsione 2021-2022-2023- SPESA  -  Deliberazione Consiglio 2^ variazione </t>
  </si>
  <si>
    <t xml:space="preserve">Bilancio di previsione 2021-2022-2023- SPESA  -  Deliberazione Consiglio 2^ variazione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</si>
</sst>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5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3" fillId="3" borderId="0" xfId="0" applyFont="1" applyFill="1" applyBorder="1"/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0"/>
  <sheetViews>
    <sheetView zoomScale="20" zoomScaleNormal="20" zoomScaleSheetLayoutView="20" workbookViewId="0">
      <selection activeCell="D239" sqref="A239:XFD251"/>
    </sheetView>
  </sheetViews>
  <sheetFormatPr defaultColWidth="9.109375" defaultRowHeight="61.2"/>
  <cols>
    <col min="1" max="1" width="37.109375" style="195" customWidth="1"/>
    <col min="2" max="2" width="73.109375" style="195" customWidth="1"/>
    <col min="3" max="3" width="120" style="350" customWidth="1"/>
    <col min="4" max="4" width="17.109375" style="196" customWidth="1"/>
    <col min="5" max="5" width="62.109375" style="195" hidden="1" customWidth="1"/>
    <col min="6" max="6" width="72.88671875" style="195" hidden="1" customWidth="1"/>
    <col min="7" max="7" width="72.88671875" style="195" customWidth="1"/>
    <col min="8" max="8" width="68.88671875" style="263" customWidth="1"/>
    <col min="9" max="9" width="76" style="263" customWidth="1"/>
    <col min="10" max="10" width="75" style="195" customWidth="1"/>
    <col min="11" max="11" width="21.33203125" style="196" customWidth="1"/>
    <col min="12" max="12" width="70.88671875" style="197" customWidth="1"/>
    <col min="13" max="13" width="63" style="262" customWidth="1"/>
    <col min="14" max="14" width="66.6640625" style="262" customWidth="1"/>
    <col min="15" max="15" width="68.6640625" style="197" customWidth="1"/>
    <col min="16" max="16" width="69.44140625" style="197" customWidth="1"/>
    <col min="17" max="17" width="58.5546875" style="262" customWidth="1"/>
    <col min="18" max="18" width="61.5546875" style="262" customWidth="1"/>
    <col min="19" max="19" width="72.44140625" style="197" customWidth="1"/>
    <col min="20" max="16384" width="9.109375" style="195"/>
  </cols>
  <sheetData>
    <row r="1" spans="1:28" ht="67.2" customHeight="1">
      <c r="A1" s="410" t="s">
        <v>2</v>
      </c>
      <c r="B1" s="410"/>
      <c r="C1" s="410"/>
      <c r="D1" s="410"/>
      <c r="E1" s="410"/>
      <c r="F1" s="302"/>
      <c r="G1" s="364" t="s">
        <v>2</v>
      </c>
      <c r="H1" s="194"/>
      <c r="I1" s="194"/>
      <c r="L1" s="364"/>
      <c r="M1" s="194"/>
      <c r="N1" s="194"/>
      <c r="P1" s="364"/>
      <c r="Q1" s="194"/>
      <c r="R1" s="194"/>
      <c r="S1" s="297" t="s">
        <v>388</v>
      </c>
    </row>
    <row r="2" spans="1:28" ht="113.25" customHeight="1">
      <c r="A2" s="417" t="s">
        <v>390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8" ht="61.8" thickBot="1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11" t="s">
        <v>0</v>
      </c>
      <c r="B4" s="411"/>
      <c r="C4" s="414" t="s">
        <v>1</v>
      </c>
      <c r="D4" s="63"/>
      <c r="E4" s="411" t="s">
        <v>328</v>
      </c>
      <c r="F4" s="418" t="s">
        <v>332</v>
      </c>
      <c r="G4" s="418" t="s">
        <v>377</v>
      </c>
      <c r="H4" s="421" t="s">
        <v>327</v>
      </c>
      <c r="I4" s="422"/>
      <c r="J4" s="418" t="s">
        <v>378</v>
      </c>
      <c r="K4" s="63"/>
      <c r="L4" s="418" t="s">
        <v>379</v>
      </c>
      <c r="M4" s="421" t="s">
        <v>327</v>
      </c>
      <c r="N4" s="422"/>
      <c r="O4" s="418" t="s">
        <v>380</v>
      </c>
      <c r="P4" s="418" t="s">
        <v>386</v>
      </c>
      <c r="Q4" s="421" t="s">
        <v>327</v>
      </c>
      <c r="R4" s="422"/>
      <c r="S4" s="418" t="s">
        <v>385</v>
      </c>
    </row>
    <row r="5" spans="1:28" ht="15" customHeight="1">
      <c r="A5" s="412"/>
      <c r="B5" s="412"/>
      <c r="C5" s="415"/>
      <c r="D5" s="199"/>
      <c r="E5" s="412"/>
      <c r="F5" s="419"/>
      <c r="G5" s="419"/>
      <c r="H5" s="423"/>
      <c r="I5" s="424"/>
      <c r="J5" s="419"/>
      <c r="K5" s="199"/>
      <c r="L5" s="419"/>
      <c r="M5" s="423"/>
      <c r="N5" s="424"/>
      <c r="O5" s="419"/>
      <c r="P5" s="419"/>
      <c r="Q5" s="423"/>
      <c r="R5" s="424"/>
      <c r="S5" s="419"/>
    </row>
    <row r="6" spans="1:28" ht="15" customHeight="1">
      <c r="A6" s="412"/>
      <c r="B6" s="412"/>
      <c r="C6" s="415"/>
      <c r="D6" s="199"/>
      <c r="E6" s="412"/>
      <c r="F6" s="419"/>
      <c r="G6" s="419"/>
      <c r="H6" s="423"/>
      <c r="I6" s="424"/>
      <c r="J6" s="419"/>
      <c r="K6" s="199"/>
      <c r="L6" s="419"/>
      <c r="M6" s="423"/>
      <c r="N6" s="424"/>
      <c r="O6" s="419"/>
      <c r="P6" s="419"/>
      <c r="Q6" s="423"/>
      <c r="R6" s="424"/>
      <c r="S6" s="419"/>
    </row>
    <row r="7" spans="1:28" ht="206.25" customHeight="1" thickBot="1">
      <c r="A7" s="413"/>
      <c r="B7" s="413"/>
      <c r="C7" s="416"/>
      <c r="D7" s="200"/>
      <c r="E7" s="413"/>
      <c r="F7" s="420"/>
      <c r="G7" s="420"/>
      <c r="H7" s="425"/>
      <c r="I7" s="426"/>
      <c r="J7" s="420"/>
      <c r="K7" s="200"/>
      <c r="L7" s="420"/>
      <c r="M7" s="425"/>
      <c r="N7" s="426"/>
      <c r="O7" s="420"/>
      <c r="P7" s="420"/>
      <c r="Q7" s="425"/>
      <c r="R7" s="426"/>
      <c r="S7" s="420"/>
      <c r="AB7" s="195" t="s">
        <v>2</v>
      </c>
    </row>
    <row r="8" spans="1:28" ht="130.94999999999999" customHeight="1" thickTop="1" thickBot="1">
      <c r="A8" s="264"/>
      <c r="B8" s="264"/>
      <c r="C8" s="309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1.8" thickTop="1">
      <c r="A9" s="310"/>
      <c r="B9" s="311"/>
      <c r="C9" s="312"/>
      <c r="D9" s="205"/>
      <c r="E9" s="311"/>
      <c r="F9" s="204"/>
      <c r="G9" s="204"/>
      <c r="H9" s="306"/>
      <c r="I9" s="306"/>
      <c r="J9" s="303"/>
      <c r="K9" s="205"/>
      <c r="L9" s="365"/>
      <c r="M9" s="306"/>
      <c r="N9" s="306"/>
      <c r="O9" s="303"/>
      <c r="P9" s="365"/>
      <c r="Q9" s="306"/>
      <c r="R9" s="306"/>
      <c r="S9" s="303"/>
    </row>
    <row r="10" spans="1:28" ht="122.4">
      <c r="A10" s="313"/>
      <c r="B10" s="264"/>
      <c r="C10" s="314" t="s">
        <v>329</v>
      </c>
      <c r="D10" s="315" t="s">
        <v>334</v>
      </c>
      <c r="E10" s="264"/>
      <c r="F10" s="267">
        <v>5796.07</v>
      </c>
      <c r="G10" s="267">
        <v>723.42</v>
      </c>
      <c r="H10" s="268">
        <v>0</v>
      </c>
      <c r="I10" s="268">
        <v>0</v>
      </c>
      <c r="J10" s="269">
        <f>G10+H10-I10</f>
        <v>723.42</v>
      </c>
      <c r="K10" s="62" t="s">
        <v>334</v>
      </c>
      <c r="L10" s="374">
        <v>0</v>
      </c>
      <c r="M10" s="210">
        <v>0</v>
      </c>
      <c r="N10" s="307">
        <v>0</v>
      </c>
      <c r="O10" s="206">
        <f>L10+M10-N10</f>
        <v>0</v>
      </c>
      <c r="P10" s="374">
        <v>0</v>
      </c>
      <c r="Q10" s="307">
        <v>0</v>
      </c>
      <c r="R10" s="307">
        <v>0</v>
      </c>
      <c r="S10" s="206">
        <f>P10+Q10-R10</f>
        <v>0</v>
      </c>
    </row>
    <row r="11" spans="1:28">
      <c r="A11" s="313"/>
      <c r="B11" s="264"/>
      <c r="C11" s="314"/>
      <c r="D11" s="203"/>
      <c r="E11" s="264"/>
      <c r="F11" s="207"/>
      <c r="G11" s="207">
        <v>0</v>
      </c>
      <c r="H11" s="307"/>
      <c r="I11" s="307"/>
      <c r="J11" s="206">
        <f t="shared" ref="J11:J19" si="0">G11+H11-I11</f>
        <v>0</v>
      </c>
      <c r="K11" s="203"/>
      <c r="L11" s="374"/>
      <c r="M11" s="307"/>
      <c r="N11" s="307"/>
      <c r="O11" s="206">
        <f>L11+M11-N11</f>
        <v>0</v>
      </c>
      <c r="P11" s="374"/>
      <c r="Q11" s="307"/>
      <c r="R11" s="307"/>
      <c r="S11" s="206">
        <f>P11+Q11-R11</f>
        <v>0</v>
      </c>
    </row>
    <row r="12" spans="1:28" ht="122.4">
      <c r="A12" s="313"/>
      <c r="B12" s="264"/>
      <c r="C12" s="314" t="s">
        <v>330</v>
      </c>
      <c r="D12" s="315" t="s">
        <v>334</v>
      </c>
      <c r="E12" s="264"/>
      <c r="F12" s="267">
        <v>0</v>
      </c>
      <c r="G12" s="267">
        <v>183000</v>
      </c>
      <c r="H12" s="307">
        <v>0</v>
      </c>
      <c r="I12" s="307">
        <v>0</v>
      </c>
      <c r="J12" s="206">
        <f t="shared" si="0"/>
        <v>183000</v>
      </c>
      <c r="K12" s="62" t="s">
        <v>334</v>
      </c>
      <c r="L12" s="374">
        <v>0</v>
      </c>
      <c r="M12" s="210">
        <v>0</v>
      </c>
      <c r="N12" s="307">
        <v>0</v>
      </c>
      <c r="O12" s="206">
        <f>L12+M12-N12</f>
        <v>0</v>
      </c>
      <c r="P12" s="375">
        <v>0</v>
      </c>
      <c r="Q12" s="307">
        <v>0</v>
      </c>
      <c r="R12" s="307">
        <v>0</v>
      </c>
      <c r="S12" s="206">
        <f>P12+Q12-R12</f>
        <v>0</v>
      </c>
    </row>
    <row r="13" spans="1:28">
      <c r="A13" s="313"/>
      <c r="B13" s="264"/>
      <c r="C13" s="314"/>
      <c r="D13" s="203"/>
      <c r="E13" s="264"/>
      <c r="F13" s="207"/>
      <c r="G13" s="207"/>
      <c r="H13" s="307"/>
      <c r="I13" s="307"/>
      <c r="J13" s="206" t="s">
        <v>2</v>
      </c>
      <c r="K13" s="203"/>
      <c r="L13" s="374"/>
      <c r="M13" s="307"/>
      <c r="N13" s="307"/>
      <c r="O13" s="206" t="s">
        <v>2</v>
      </c>
      <c r="P13" s="374"/>
      <c r="Q13" s="307"/>
      <c r="R13" s="307"/>
      <c r="S13" s="206" t="s">
        <v>2</v>
      </c>
    </row>
    <row r="14" spans="1:28" ht="122.4">
      <c r="A14" s="313"/>
      <c r="B14" s="264"/>
      <c r="C14" s="314" t="s">
        <v>331</v>
      </c>
      <c r="D14" s="315" t="s">
        <v>334</v>
      </c>
      <c r="E14" s="264"/>
      <c r="F14" s="270">
        <v>2960920.48</v>
      </c>
      <c r="G14" s="366">
        <f>G16+G17+G18+G19</f>
        <v>4787285.4800000004</v>
      </c>
      <c r="H14" s="307">
        <f>H16+H17+H18+H19</f>
        <v>0</v>
      </c>
      <c r="I14" s="307">
        <f>I16+I17+I18+I19</f>
        <v>0</v>
      </c>
      <c r="J14" s="304">
        <f>G14+H14-I14</f>
        <v>4787285.4800000004</v>
      </c>
      <c r="K14" s="62" t="s">
        <v>334</v>
      </c>
      <c r="L14" s="375">
        <f>L16+L17+L18</f>
        <v>0</v>
      </c>
      <c r="M14" s="307">
        <f>M16+M17+M18</f>
        <v>0</v>
      </c>
      <c r="N14" s="307">
        <f>N16+N17+N18</f>
        <v>0</v>
      </c>
      <c r="O14" s="206">
        <f>L14+M14-N14</f>
        <v>0</v>
      </c>
      <c r="P14" s="375">
        <f>P16+P17+P18</f>
        <v>0</v>
      </c>
      <c r="Q14" s="307">
        <f>Q16+Q17+Q18</f>
        <v>0</v>
      </c>
      <c r="R14" s="307">
        <f>R16+R17+R18</f>
        <v>0</v>
      </c>
      <c r="S14" s="206">
        <f>P14+Q14-R14</f>
        <v>0</v>
      </c>
    </row>
    <row r="15" spans="1:28" ht="9.75" customHeight="1">
      <c r="A15" s="313"/>
      <c r="B15" s="264"/>
      <c r="C15" s="314"/>
      <c r="D15" s="62"/>
      <c r="E15" s="264"/>
      <c r="F15" s="68"/>
      <c r="G15" s="68"/>
      <c r="H15" s="307"/>
      <c r="I15" s="307">
        <v>0</v>
      </c>
      <c r="J15" s="206"/>
      <c r="K15" s="62"/>
      <c r="L15" s="375"/>
      <c r="M15" s="307"/>
      <c r="N15" s="307"/>
      <c r="O15" s="206"/>
      <c r="P15" s="375"/>
      <c r="Q15" s="307"/>
      <c r="R15" s="307"/>
      <c r="S15" s="206"/>
    </row>
    <row r="16" spans="1:28">
      <c r="A16" s="313"/>
      <c r="B16" s="264"/>
      <c r="C16" s="316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9">
        <f t="shared" si="0"/>
        <v>4448456.4000000004</v>
      </c>
      <c r="K16" s="62" t="s">
        <v>334</v>
      </c>
      <c r="L16" s="375">
        <v>0</v>
      </c>
      <c r="M16" s="307">
        <v>0</v>
      </c>
      <c r="N16" s="307">
        <v>0</v>
      </c>
      <c r="O16" s="206">
        <f>L16+M16-N16</f>
        <v>0</v>
      </c>
      <c r="P16" s="375">
        <v>0</v>
      </c>
      <c r="Q16" s="307">
        <v>0</v>
      </c>
      <c r="R16" s="307">
        <v>0</v>
      </c>
      <c r="S16" s="206">
        <f>P16+Q16-R16</f>
        <v>0</v>
      </c>
    </row>
    <row r="17" spans="1:19">
      <c r="A17" s="313"/>
      <c r="B17" s="264"/>
      <c r="C17" s="316" t="s">
        <v>346</v>
      </c>
      <c r="D17" s="62" t="s">
        <v>334</v>
      </c>
      <c r="E17" s="264"/>
      <c r="F17" s="68">
        <v>505442.58</v>
      </c>
      <c r="G17" s="68">
        <v>338829.08</v>
      </c>
      <c r="H17" s="208">
        <v>0</v>
      </c>
      <c r="I17" s="307">
        <v>0</v>
      </c>
      <c r="J17" s="209">
        <f t="shared" si="0"/>
        <v>338829.08</v>
      </c>
      <c r="K17" s="62" t="s">
        <v>334</v>
      </c>
      <c r="L17" s="375">
        <v>0</v>
      </c>
      <c r="M17" s="307">
        <v>0</v>
      </c>
      <c r="N17" s="307">
        <v>0</v>
      </c>
      <c r="O17" s="206">
        <f>L17+M17-N17</f>
        <v>0</v>
      </c>
      <c r="P17" s="375">
        <v>0</v>
      </c>
      <c r="Q17" s="307">
        <v>0</v>
      </c>
      <c r="R17" s="307">
        <v>0</v>
      </c>
      <c r="S17" s="206">
        <f>P17+Q17-R17</f>
        <v>0</v>
      </c>
    </row>
    <row r="18" spans="1:19" ht="122.4">
      <c r="A18" s="313"/>
      <c r="B18" s="264"/>
      <c r="C18" s="316" t="s">
        <v>347</v>
      </c>
      <c r="D18" s="62" t="s">
        <v>334</v>
      </c>
      <c r="E18" s="264"/>
      <c r="F18" s="68">
        <v>292533.38</v>
      </c>
      <c r="G18" s="68">
        <v>0</v>
      </c>
      <c r="H18" s="208">
        <v>0</v>
      </c>
      <c r="I18" s="307">
        <v>0</v>
      </c>
      <c r="J18" s="209">
        <f t="shared" si="0"/>
        <v>0</v>
      </c>
      <c r="K18" s="62" t="s">
        <v>334</v>
      </c>
      <c r="L18" s="375">
        <v>0</v>
      </c>
      <c r="M18" s="307">
        <v>0</v>
      </c>
      <c r="N18" s="307">
        <v>0</v>
      </c>
      <c r="O18" s="206">
        <f>L18+M18-N18</f>
        <v>0</v>
      </c>
      <c r="P18" s="375">
        <v>0</v>
      </c>
      <c r="Q18" s="307">
        <v>0</v>
      </c>
      <c r="R18" s="307">
        <v>0</v>
      </c>
      <c r="S18" s="206">
        <f>P18+Q18-R18</f>
        <v>0</v>
      </c>
    </row>
    <row r="19" spans="1:19">
      <c r="A19" s="313"/>
      <c r="B19" s="264"/>
      <c r="C19" s="316" t="s">
        <v>348</v>
      </c>
      <c r="D19" s="62" t="s">
        <v>334</v>
      </c>
      <c r="E19" s="264"/>
      <c r="F19" s="68">
        <v>0</v>
      </c>
      <c r="G19" s="68">
        <v>0</v>
      </c>
      <c r="H19" s="210">
        <v>0</v>
      </c>
      <c r="I19" s="307"/>
      <c r="J19" s="206">
        <f t="shared" si="0"/>
        <v>0</v>
      </c>
      <c r="K19" s="62"/>
      <c r="L19" s="375"/>
      <c r="M19" s="307"/>
      <c r="N19" s="307"/>
      <c r="O19" s="206"/>
      <c r="P19" s="375"/>
      <c r="Q19" s="307"/>
      <c r="R19" s="307"/>
      <c r="S19" s="206"/>
    </row>
    <row r="20" spans="1:19">
      <c r="A20" s="313"/>
      <c r="B20" s="264"/>
      <c r="C20" s="314"/>
      <c r="D20" s="203"/>
      <c r="E20" s="264"/>
      <c r="F20" s="207"/>
      <c r="G20" s="207" t="s">
        <v>2</v>
      </c>
      <c r="H20" s="307"/>
      <c r="I20" s="307"/>
      <c r="J20" s="206" t="s">
        <v>2</v>
      </c>
      <c r="K20" s="203"/>
      <c r="L20" s="374"/>
      <c r="M20" s="307"/>
      <c r="N20" s="307"/>
      <c r="O20" s="206" t="s">
        <v>2</v>
      </c>
      <c r="P20" s="374"/>
      <c r="Q20" s="307"/>
      <c r="R20" s="307"/>
      <c r="S20" s="206" t="s">
        <v>2</v>
      </c>
    </row>
    <row r="21" spans="1:19">
      <c r="A21" s="313"/>
      <c r="B21" s="264"/>
      <c r="C21" s="314" t="s">
        <v>387</v>
      </c>
      <c r="D21" s="62" t="s">
        <v>335</v>
      </c>
      <c r="E21" s="264"/>
      <c r="F21" s="207">
        <v>7280234.4399999995</v>
      </c>
      <c r="G21" s="207">
        <v>6000000</v>
      </c>
      <c r="H21" s="210">
        <v>0</v>
      </c>
      <c r="I21" s="307">
        <v>0</v>
      </c>
      <c r="J21" s="206">
        <f>G21+H21-I21</f>
        <v>6000000</v>
      </c>
      <c r="K21" s="62"/>
      <c r="L21" s="374">
        <v>0</v>
      </c>
      <c r="M21" s="307">
        <v>0</v>
      </c>
      <c r="N21" s="307">
        <v>0</v>
      </c>
      <c r="O21" s="206">
        <f>L21+M21-N21</f>
        <v>0</v>
      </c>
      <c r="P21" s="374">
        <v>0</v>
      </c>
      <c r="Q21" s="307">
        <v>0</v>
      </c>
      <c r="R21" s="307">
        <v>0</v>
      </c>
      <c r="S21" s="206">
        <f>P21+Q21-R21</f>
        <v>0</v>
      </c>
    </row>
    <row r="22" spans="1:19" ht="61.8" thickBot="1">
      <c r="A22" s="317"/>
      <c r="B22" s="318"/>
      <c r="C22" s="319"/>
      <c r="D22" s="211"/>
      <c r="E22" s="318"/>
      <c r="F22" s="264"/>
      <c r="G22" s="370"/>
      <c r="H22" s="308"/>
      <c r="I22" s="308"/>
      <c r="J22" s="305"/>
      <c r="K22" s="211"/>
      <c r="L22" s="369"/>
      <c r="M22" s="308"/>
      <c r="N22" s="308"/>
      <c r="O22" s="305"/>
      <c r="P22" s="369"/>
      <c r="Q22" s="308"/>
      <c r="R22" s="308"/>
      <c r="S22" s="305"/>
    </row>
    <row r="23" spans="1:19" ht="35.25" customHeight="1" thickTop="1" thickBot="1">
      <c r="A23" s="320"/>
      <c r="B23" s="212"/>
      <c r="C23" s="321"/>
      <c r="D23" s="215"/>
      <c r="E23" s="212"/>
      <c r="F23" s="212"/>
      <c r="G23" s="212"/>
      <c r="H23" s="213"/>
      <c r="I23" s="213"/>
      <c r="J23" s="214"/>
      <c r="K23" s="215"/>
      <c r="L23" s="320"/>
      <c r="M23" s="213"/>
      <c r="N23" s="213"/>
      <c r="O23" s="214"/>
      <c r="P23" s="320"/>
      <c r="Q23" s="213"/>
      <c r="R23" s="213"/>
      <c r="S23" s="214"/>
    </row>
    <row r="24" spans="1:19" ht="175.2" customHeight="1" thickTop="1" thickBot="1">
      <c r="A24" s="401" t="s">
        <v>3</v>
      </c>
      <c r="B24" s="402"/>
      <c r="C24" s="409" t="s">
        <v>4</v>
      </c>
      <c r="D24" s="409"/>
      <c r="E24" s="409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1.8" thickTop="1">
      <c r="A25" s="322"/>
      <c r="B25" s="264"/>
      <c r="C25" s="323"/>
      <c r="D25" s="69"/>
      <c r="E25" s="69"/>
      <c r="F25" s="69"/>
      <c r="G25" s="368"/>
      <c r="H25" s="217"/>
      <c r="I25" s="217"/>
      <c r="J25" s="64"/>
      <c r="K25" s="69"/>
      <c r="L25" s="367"/>
      <c r="M25" s="217"/>
      <c r="N25" s="217"/>
      <c r="O25" s="64"/>
      <c r="P25" s="367"/>
      <c r="Q25" s="217"/>
      <c r="R25" s="217"/>
      <c r="S25" s="64"/>
    </row>
    <row r="26" spans="1:19" ht="129.6" customHeight="1">
      <c r="A26" s="324" t="s">
        <v>5</v>
      </c>
      <c r="B26" s="264"/>
      <c r="C26" s="323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5">
        <v>0</v>
      </c>
      <c r="M26" s="66"/>
      <c r="N26" s="66"/>
      <c r="O26" s="218">
        <f>L26+M26-N26</f>
        <v>0</v>
      </c>
      <c r="P26" s="375">
        <v>0</v>
      </c>
      <c r="Q26" s="66"/>
      <c r="R26" s="66"/>
      <c r="S26" s="218">
        <f>P26+Q26-R26</f>
        <v>0</v>
      </c>
    </row>
    <row r="27" spans="1:19">
      <c r="A27" s="324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5">
        <v>0</v>
      </c>
      <c r="M27" s="66"/>
      <c r="N27" s="66"/>
      <c r="O27" s="218">
        <f>L27+M27-N27</f>
        <v>0</v>
      </c>
      <c r="P27" s="375">
        <v>0</v>
      </c>
      <c r="Q27" s="66"/>
      <c r="R27" s="66"/>
      <c r="S27" s="218">
        <f>P27+Q27-R27</f>
        <v>0</v>
      </c>
    </row>
    <row r="28" spans="1:19">
      <c r="A28" s="324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5">
        <v>0</v>
      </c>
      <c r="M28" s="66"/>
      <c r="N28" s="66"/>
      <c r="O28" s="218">
        <f>L28+M28-N28</f>
        <v>0</v>
      </c>
      <c r="P28" s="375">
        <v>0</v>
      </c>
      <c r="Q28" s="66"/>
      <c r="R28" s="66"/>
      <c r="S28" s="218">
        <f>P28+Q28-R28</f>
        <v>0</v>
      </c>
    </row>
    <row r="29" spans="1:19">
      <c r="A29" s="322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6"/>
      <c r="M29" s="66"/>
      <c r="N29" s="66"/>
      <c r="O29" s="65"/>
      <c r="P29" s="376"/>
      <c r="Q29" s="66"/>
      <c r="R29" s="66"/>
      <c r="S29" s="65"/>
    </row>
    <row r="30" spans="1:19" ht="183.6">
      <c r="A30" s="324" t="s">
        <v>7</v>
      </c>
      <c r="B30" s="264"/>
      <c r="C30" s="323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5">
        <v>0</v>
      </c>
      <c r="M30" s="66"/>
      <c r="N30" s="66"/>
      <c r="O30" s="218">
        <f>L30+M30-N30</f>
        <v>0</v>
      </c>
      <c r="P30" s="375">
        <v>0</v>
      </c>
      <c r="Q30" s="66"/>
      <c r="R30" s="66"/>
      <c r="S30" s="218">
        <f>P30+Q30-R30</f>
        <v>0</v>
      </c>
    </row>
    <row r="31" spans="1:19">
      <c r="A31" s="324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5">
        <v>0</v>
      </c>
      <c r="M31" s="66"/>
      <c r="N31" s="66"/>
      <c r="O31" s="218">
        <f>L31+M31-N31</f>
        <v>0</v>
      </c>
      <c r="P31" s="375">
        <v>0</v>
      </c>
      <c r="Q31" s="66"/>
      <c r="R31" s="66"/>
      <c r="S31" s="218">
        <f>P31+Q31-R31</f>
        <v>0</v>
      </c>
    </row>
    <row r="32" spans="1:19">
      <c r="A32" s="324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5">
        <v>0</v>
      </c>
      <c r="M32" s="66"/>
      <c r="N32" s="66"/>
      <c r="O32" s="218">
        <f>L32+M32-N32</f>
        <v>0</v>
      </c>
      <c r="P32" s="375">
        <v>0</v>
      </c>
      <c r="Q32" s="66"/>
      <c r="R32" s="66"/>
      <c r="S32" s="218">
        <f>P32+Q32-R32</f>
        <v>0</v>
      </c>
    </row>
    <row r="33" spans="1:19">
      <c r="A33" s="322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6"/>
      <c r="M33" s="66"/>
      <c r="N33" s="66"/>
      <c r="O33" s="65"/>
      <c r="P33" s="376"/>
      <c r="Q33" s="66"/>
      <c r="R33" s="66"/>
      <c r="S33" s="65"/>
    </row>
    <row r="34" spans="1:19" ht="244.8">
      <c r="A34" s="324" t="s">
        <v>9</v>
      </c>
      <c r="B34" s="264"/>
      <c r="C34" s="323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5">
        <v>0</v>
      </c>
      <c r="M34" s="66"/>
      <c r="N34" s="66"/>
      <c r="O34" s="218">
        <f>L34+M34-N34</f>
        <v>0</v>
      </c>
      <c r="P34" s="375">
        <v>0</v>
      </c>
      <c r="Q34" s="66"/>
      <c r="R34" s="66"/>
      <c r="S34" s="218">
        <f>P34+Q34-R34</f>
        <v>0</v>
      </c>
    </row>
    <row r="35" spans="1:19">
      <c r="A35" s="324"/>
      <c r="B35" s="264"/>
      <c r="C35" s="323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5">
        <v>0</v>
      </c>
      <c r="M35" s="66"/>
      <c r="N35" s="66"/>
      <c r="O35" s="218">
        <f>L35+M35-N35</f>
        <v>0</v>
      </c>
      <c r="P35" s="375">
        <v>0</v>
      </c>
      <c r="Q35" s="66"/>
      <c r="R35" s="66"/>
      <c r="S35" s="218">
        <f>P35+Q35-R35</f>
        <v>0</v>
      </c>
    </row>
    <row r="36" spans="1:19">
      <c r="A36" s="324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5">
        <v>0</v>
      </c>
      <c r="M36" s="66"/>
      <c r="N36" s="66"/>
      <c r="O36" s="218">
        <f>L36+M36-N36</f>
        <v>0</v>
      </c>
      <c r="P36" s="375">
        <v>0</v>
      </c>
      <c r="Q36" s="66"/>
      <c r="R36" s="66"/>
      <c r="S36" s="218">
        <f>P36+Q36-R36</f>
        <v>0</v>
      </c>
    </row>
    <row r="37" spans="1:19">
      <c r="A37" s="324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6"/>
      <c r="M37" s="66"/>
      <c r="N37" s="66"/>
      <c r="O37" s="65"/>
      <c r="P37" s="376"/>
      <c r="Q37" s="66"/>
      <c r="R37" s="66"/>
      <c r="S37" s="65"/>
    </row>
    <row r="38" spans="1:19" ht="115.2" customHeight="1">
      <c r="A38" s="324" t="s">
        <v>10</v>
      </c>
      <c r="B38" s="264"/>
      <c r="C38" s="323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5">
        <v>0</v>
      </c>
      <c r="M38" s="66"/>
      <c r="N38" s="66"/>
      <c r="O38" s="218">
        <f>L38+M38-N38</f>
        <v>0</v>
      </c>
      <c r="P38" s="375">
        <v>0</v>
      </c>
      <c r="Q38" s="66"/>
      <c r="R38" s="66"/>
      <c r="S38" s="218">
        <f>P38+Q38-R38</f>
        <v>0</v>
      </c>
    </row>
    <row r="39" spans="1:19">
      <c r="A39" s="324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5">
        <v>0</v>
      </c>
      <c r="M39" s="66"/>
      <c r="N39" s="66"/>
      <c r="O39" s="218">
        <f>L39+M39-N39</f>
        <v>0</v>
      </c>
      <c r="P39" s="375">
        <v>0</v>
      </c>
      <c r="Q39" s="66"/>
      <c r="R39" s="66"/>
      <c r="S39" s="218">
        <f>P39+Q39-R39</f>
        <v>0</v>
      </c>
    </row>
    <row r="40" spans="1:19">
      <c r="A40" s="324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5">
        <v>0</v>
      </c>
      <c r="M40" s="66"/>
      <c r="N40" s="66"/>
      <c r="O40" s="218">
        <f>L40+M40-N40</f>
        <v>0</v>
      </c>
      <c r="P40" s="375">
        <v>0</v>
      </c>
      <c r="Q40" s="66"/>
      <c r="R40" s="66"/>
      <c r="S40" s="218">
        <f>P40+Q40-R40</f>
        <v>0</v>
      </c>
    </row>
    <row r="41" spans="1:19">
      <c r="A41" s="322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6"/>
      <c r="M41" s="66"/>
      <c r="N41" s="66"/>
      <c r="O41" s="65"/>
      <c r="P41" s="376"/>
      <c r="Q41" s="66"/>
      <c r="R41" s="66"/>
      <c r="S41" s="65"/>
    </row>
    <row r="42" spans="1:19" ht="183.6">
      <c r="A42" s="324" t="s">
        <v>12</v>
      </c>
      <c r="B42" s="264"/>
      <c r="C42" s="323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5">
        <v>0</v>
      </c>
      <c r="M42" s="66"/>
      <c r="N42" s="66"/>
      <c r="O42" s="218">
        <f>L42+M42-N42</f>
        <v>0</v>
      </c>
      <c r="P42" s="375">
        <v>0</v>
      </c>
      <c r="Q42" s="66"/>
      <c r="R42" s="66"/>
      <c r="S42" s="218">
        <f>P42+Q42-R42</f>
        <v>0</v>
      </c>
    </row>
    <row r="43" spans="1:19">
      <c r="A43" s="324"/>
      <c r="B43" s="264"/>
      <c r="C43" s="323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5">
        <v>0</v>
      </c>
      <c r="M43" s="66"/>
      <c r="N43" s="66"/>
      <c r="O43" s="218">
        <f>L43+M43-N43</f>
        <v>0</v>
      </c>
      <c r="P43" s="375">
        <v>0</v>
      </c>
      <c r="Q43" s="66"/>
      <c r="R43" s="66"/>
      <c r="S43" s="218">
        <f>P43+Q43-R43</f>
        <v>0</v>
      </c>
    </row>
    <row r="44" spans="1:19">
      <c r="A44" s="324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5">
        <v>0</v>
      </c>
      <c r="M44" s="66"/>
      <c r="N44" s="66"/>
      <c r="O44" s="218">
        <f>L44+M44-N44</f>
        <v>0</v>
      </c>
      <c r="P44" s="375">
        <v>0</v>
      </c>
      <c r="Q44" s="66"/>
      <c r="R44" s="66"/>
      <c r="S44" s="218">
        <f>P44+Q44-R44</f>
        <v>0</v>
      </c>
    </row>
    <row r="45" spans="1:19">
      <c r="A45" s="324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6"/>
      <c r="M45" s="66"/>
      <c r="N45" s="66"/>
      <c r="O45" s="65"/>
      <c r="P45" s="376"/>
      <c r="Q45" s="66"/>
      <c r="R45" s="66"/>
      <c r="S45" s="65"/>
    </row>
    <row r="46" spans="1:19" ht="244.8">
      <c r="A46" s="324" t="s">
        <v>14</v>
      </c>
      <c r="B46" s="264"/>
      <c r="C46" s="323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5">
        <v>0</v>
      </c>
      <c r="M46" s="66"/>
      <c r="N46" s="66"/>
      <c r="O46" s="218">
        <f>L46+M46-N46</f>
        <v>0</v>
      </c>
      <c r="P46" s="375">
        <v>0</v>
      </c>
      <c r="Q46" s="66"/>
      <c r="R46" s="66"/>
      <c r="S46" s="218">
        <f>P46+Q46-R46</f>
        <v>0</v>
      </c>
    </row>
    <row r="47" spans="1:19">
      <c r="A47" s="324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5">
        <v>0</v>
      </c>
      <c r="M47" s="66"/>
      <c r="N47" s="66"/>
      <c r="O47" s="218">
        <f>L47+M47-N47</f>
        <v>0</v>
      </c>
      <c r="P47" s="375">
        <v>0</v>
      </c>
      <c r="Q47" s="66"/>
      <c r="R47" s="66"/>
      <c r="S47" s="218">
        <f>P47+Q47-R47</f>
        <v>0</v>
      </c>
    </row>
    <row r="48" spans="1:19">
      <c r="A48" s="324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5">
        <v>0</v>
      </c>
      <c r="M48" s="66"/>
      <c r="N48" s="66"/>
      <c r="O48" s="218">
        <f>L48+M48-N48</f>
        <v>0</v>
      </c>
      <c r="P48" s="375">
        <v>0</v>
      </c>
      <c r="Q48" s="66"/>
      <c r="R48" s="66"/>
      <c r="S48" s="218">
        <f>P48+Q48-R48</f>
        <v>0</v>
      </c>
    </row>
    <row r="49" spans="1:19">
      <c r="A49" s="325"/>
      <c r="B49" s="223"/>
      <c r="C49" s="326"/>
      <c r="D49" s="71"/>
      <c r="E49" s="71"/>
      <c r="F49" s="71"/>
      <c r="G49" s="71"/>
      <c r="H49" s="219"/>
      <c r="I49" s="219"/>
      <c r="J49" s="67"/>
      <c r="K49" s="71"/>
      <c r="L49" s="377"/>
      <c r="M49" s="219"/>
      <c r="N49" s="219"/>
      <c r="O49" s="67"/>
      <c r="P49" s="377"/>
      <c r="Q49" s="219"/>
      <c r="R49" s="219"/>
      <c r="S49" s="67"/>
    </row>
    <row r="50" spans="1:19" s="328" customFormat="1" ht="192" customHeight="1">
      <c r="A50" s="407" t="s">
        <v>15</v>
      </c>
      <c r="B50" s="408"/>
      <c r="C50" s="327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8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8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8" customFormat="1">
      <c r="A51" s="322"/>
      <c r="B51" s="69"/>
      <c r="C51" s="327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8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8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8" customFormat="1">
      <c r="A52" s="322"/>
      <c r="B52" s="69"/>
      <c r="C52" s="327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8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8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>
      <c r="A53" s="398"/>
      <c r="B53" s="399"/>
      <c r="C53" s="329"/>
      <c r="D53" s="223"/>
      <c r="E53" s="221"/>
      <c r="F53" s="221"/>
      <c r="G53" s="221"/>
      <c r="H53" s="219"/>
      <c r="I53" s="219"/>
      <c r="J53" s="222"/>
      <c r="K53" s="223"/>
      <c r="L53" s="379"/>
      <c r="M53" s="219"/>
      <c r="N53" s="219"/>
      <c r="O53" s="222"/>
      <c r="P53" s="379"/>
      <c r="Q53" s="219"/>
      <c r="R53" s="219"/>
      <c r="S53" s="222"/>
    </row>
    <row r="54" spans="1:19">
      <c r="A54" s="324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6"/>
      <c r="M54" s="66"/>
      <c r="N54" s="66"/>
      <c r="O54" s="65"/>
      <c r="P54" s="376"/>
      <c r="Q54" s="66"/>
      <c r="R54" s="66"/>
      <c r="S54" s="65"/>
    </row>
    <row r="55" spans="1:19">
      <c r="A55" s="324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6"/>
      <c r="M55" s="66"/>
      <c r="N55" s="66"/>
      <c r="O55" s="65"/>
      <c r="P55" s="376"/>
      <c r="Q55" s="66"/>
      <c r="R55" s="66"/>
      <c r="S55" s="65"/>
    </row>
    <row r="56" spans="1:19" ht="61.8" thickBot="1">
      <c r="A56" s="330"/>
      <c r="B56" s="318"/>
      <c r="C56" s="331"/>
      <c r="D56" s="224"/>
      <c r="E56" s="224"/>
      <c r="F56" s="224"/>
      <c r="G56" s="224"/>
      <c r="H56" s="225"/>
      <c r="I56" s="225"/>
      <c r="J56" s="226"/>
      <c r="K56" s="224"/>
      <c r="L56" s="380"/>
      <c r="M56" s="225"/>
      <c r="N56" s="225"/>
      <c r="O56" s="226"/>
      <c r="P56" s="380"/>
      <c r="Q56" s="225"/>
      <c r="R56" s="225"/>
      <c r="S56" s="226"/>
    </row>
    <row r="57" spans="1:19" ht="103.2" customHeight="1" thickTop="1" thickBot="1">
      <c r="A57" s="394" t="s">
        <v>16</v>
      </c>
      <c r="B57" s="395"/>
      <c r="C57" s="332" t="s">
        <v>17</v>
      </c>
      <c r="D57" s="229"/>
      <c r="E57" s="227"/>
      <c r="F57" s="227"/>
      <c r="G57" s="227"/>
      <c r="H57" s="225"/>
      <c r="I57" s="225"/>
      <c r="J57" s="228"/>
      <c r="K57" s="229"/>
      <c r="L57" s="330"/>
      <c r="M57" s="225"/>
      <c r="N57" s="225"/>
      <c r="O57" s="228"/>
      <c r="P57" s="330"/>
      <c r="Q57" s="225"/>
      <c r="R57" s="225"/>
      <c r="S57" s="228"/>
    </row>
    <row r="58" spans="1:19" ht="61.8" thickTop="1">
      <c r="A58" s="322"/>
      <c r="B58" s="264"/>
      <c r="C58" s="323"/>
      <c r="D58" s="69"/>
      <c r="E58" s="69"/>
      <c r="F58" s="69"/>
      <c r="G58" s="368"/>
      <c r="H58" s="66"/>
      <c r="I58" s="66"/>
      <c r="J58" s="64"/>
      <c r="K58" s="69"/>
      <c r="L58" s="367"/>
      <c r="M58" s="66"/>
      <c r="N58" s="66"/>
      <c r="O58" s="64"/>
      <c r="P58" s="367"/>
      <c r="Q58" s="66"/>
      <c r="R58" s="66"/>
      <c r="S58" s="64"/>
    </row>
    <row r="59" spans="1:19" ht="186.75" customHeight="1">
      <c r="A59" s="324" t="s">
        <v>18</v>
      </c>
      <c r="B59" s="264"/>
      <c r="C59" s="323" t="s">
        <v>19</v>
      </c>
      <c r="D59" s="62" t="s">
        <v>333</v>
      </c>
      <c r="E59" s="68">
        <v>0</v>
      </c>
      <c r="F59" s="68">
        <v>19000.580000000002</v>
      </c>
      <c r="G59" s="68">
        <v>16271.39</v>
      </c>
      <c r="H59" s="230">
        <v>0</v>
      </c>
      <c r="I59" s="66">
        <v>0</v>
      </c>
      <c r="J59" s="218">
        <v>16271.39</v>
      </c>
      <c r="K59" s="62"/>
      <c r="L59" s="375">
        <v>0</v>
      </c>
      <c r="M59" s="66"/>
      <c r="N59" s="66"/>
      <c r="O59" s="218">
        <f>L59+M59-N59</f>
        <v>0</v>
      </c>
      <c r="P59" s="375">
        <v>0</v>
      </c>
      <c r="Q59" s="66"/>
      <c r="R59" s="66"/>
      <c r="S59" s="218">
        <f>P59+Q59-R59</f>
        <v>0</v>
      </c>
    </row>
    <row r="60" spans="1:19">
      <c r="A60" s="324"/>
      <c r="B60" s="264"/>
      <c r="C60" s="198"/>
      <c r="D60" s="62" t="s">
        <v>334</v>
      </c>
      <c r="E60" s="231"/>
      <c r="F60" s="68">
        <v>21892747.960000001</v>
      </c>
      <c r="G60" s="68">
        <v>22602220.07</v>
      </c>
      <c r="H60" s="230">
        <v>0</v>
      </c>
      <c r="I60" s="66">
        <v>0</v>
      </c>
      <c r="J60" s="218">
        <f>G60+H60-I60</f>
        <v>22602220.07</v>
      </c>
      <c r="K60" s="62" t="s">
        <v>334</v>
      </c>
      <c r="L60" s="375">
        <v>22367626.07</v>
      </c>
      <c r="M60" s="230">
        <v>0</v>
      </c>
      <c r="N60" s="66">
        <v>0</v>
      </c>
      <c r="O60" s="218">
        <f>L60+M60-N60</f>
        <v>22367626.07</v>
      </c>
      <c r="P60" s="375">
        <v>22510076.07</v>
      </c>
      <c r="Q60" s="230">
        <v>0</v>
      </c>
      <c r="R60" s="66">
        <v>0</v>
      </c>
      <c r="S60" s="218">
        <f>P60+Q60-R60</f>
        <v>22510076.07</v>
      </c>
    </row>
    <row r="61" spans="1:19">
      <c r="A61" s="324"/>
      <c r="B61" s="264"/>
      <c r="C61" s="198"/>
      <c r="D61" s="62" t="s">
        <v>335</v>
      </c>
      <c r="E61" s="231"/>
      <c r="F61" s="68">
        <v>21911748.539999999</v>
      </c>
      <c r="G61" s="68">
        <v>22618491.460000001</v>
      </c>
      <c r="H61" s="230">
        <v>0</v>
      </c>
      <c r="I61" s="230">
        <v>0</v>
      </c>
      <c r="J61" s="218">
        <f>G61+H61-I61</f>
        <v>22618491.460000001</v>
      </c>
      <c r="K61" s="62"/>
      <c r="L61" s="375">
        <v>0</v>
      </c>
      <c r="M61" s="66"/>
      <c r="N61" s="66"/>
      <c r="O61" s="218" t="s">
        <v>2</v>
      </c>
      <c r="P61" s="375">
        <v>0</v>
      </c>
      <c r="Q61" s="66"/>
      <c r="R61" s="66"/>
      <c r="S61" s="218" t="s">
        <v>2</v>
      </c>
    </row>
    <row r="62" spans="1:19">
      <c r="A62" s="322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1"/>
      <c r="M62" s="66"/>
      <c r="N62" s="66"/>
      <c r="O62" s="232"/>
      <c r="P62" s="381"/>
      <c r="Q62" s="66"/>
      <c r="R62" s="66"/>
      <c r="S62" s="232"/>
    </row>
    <row r="63" spans="1:19" ht="122.4">
      <c r="A63" s="324" t="s">
        <v>20</v>
      </c>
      <c r="B63" s="264"/>
      <c r="C63" s="323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5">
        <v>0</v>
      </c>
      <c r="M63" s="66"/>
      <c r="N63" s="66"/>
      <c r="O63" s="218">
        <f>L63+M63-N63</f>
        <v>0</v>
      </c>
      <c r="P63" s="375">
        <v>0</v>
      </c>
      <c r="Q63" s="66"/>
      <c r="R63" s="66"/>
      <c r="S63" s="218">
        <f>P63+Q63-R63</f>
        <v>0</v>
      </c>
    </row>
    <row r="64" spans="1:19">
      <c r="A64" s="324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5">
        <v>0</v>
      </c>
      <c r="M64" s="66"/>
      <c r="N64" s="66"/>
      <c r="O64" s="218">
        <f>L64+M64-N64</f>
        <v>0</v>
      </c>
      <c r="P64" s="375">
        <v>0</v>
      </c>
      <c r="Q64" s="66"/>
      <c r="R64" s="66"/>
      <c r="S64" s="218">
        <f>P64+Q64-R64</f>
        <v>0</v>
      </c>
    </row>
    <row r="65" spans="1:19">
      <c r="A65" s="324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5">
        <f>SUM(L63:L64)</f>
        <v>0</v>
      </c>
      <c r="M65" s="66"/>
      <c r="N65" s="66"/>
      <c r="O65" s="218">
        <f>L65+M65-N65</f>
        <v>0</v>
      </c>
      <c r="P65" s="375">
        <f>SUM(P63:P64)</f>
        <v>0</v>
      </c>
      <c r="Q65" s="66"/>
      <c r="R65" s="66"/>
      <c r="S65" s="218">
        <f>P65+Q65-R65</f>
        <v>0</v>
      </c>
    </row>
    <row r="66" spans="1:19">
      <c r="A66" s="322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1"/>
      <c r="M66" s="66"/>
      <c r="N66" s="66"/>
      <c r="O66" s="232"/>
      <c r="P66" s="381"/>
      <c r="Q66" s="66"/>
      <c r="R66" s="66"/>
      <c r="S66" s="232"/>
    </row>
    <row r="67" spans="1:19" ht="122.4">
      <c r="A67" s="324" t="s">
        <v>22</v>
      </c>
      <c r="B67" s="264"/>
      <c r="C67" s="323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5">
        <v>0</v>
      </c>
      <c r="M67" s="66"/>
      <c r="N67" s="66"/>
      <c r="O67" s="218">
        <f>L67+M67-N67</f>
        <v>0</v>
      </c>
      <c r="P67" s="375">
        <v>0</v>
      </c>
      <c r="Q67" s="66"/>
      <c r="R67" s="66"/>
      <c r="S67" s="218">
        <f>P67+Q67-R67</f>
        <v>0</v>
      </c>
    </row>
    <row r="68" spans="1:19">
      <c r="A68" s="324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5">
        <v>0</v>
      </c>
      <c r="M68" s="66"/>
      <c r="N68" s="66"/>
      <c r="O68" s="218">
        <f>L68+M68-N68</f>
        <v>0</v>
      </c>
      <c r="P68" s="375">
        <v>0</v>
      </c>
      <c r="Q68" s="66"/>
      <c r="R68" s="66"/>
      <c r="S68" s="218">
        <f>P68+Q68-R68</f>
        <v>0</v>
      </c>
    </row>
    <row r="69" spans="1:19">
      <c r="A69" s="324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5">
        <f>SUM(L67:L68)</f>
        <v>0</v>
      </c>
      <c r="M69" s="66"/>
      <c r="N69" s="66"/>
      <c r="O69" s="218">
        <f>L69+M69-N69</f>
        <v>0</v>
      </c>
      <c r="P69" s="375">
        <f>SUM(P67:P68)</f>
        <v>0</v>
      </c>
      <c r="Q69" s="66"/>
      <c r="R69" s="66"/>
      <c r="S69" s="218">
        <f>P69+Q69-R69</f>
        <v>0</v>
      </c>
    </row>
    <row r="70" spans="1:19">
      <c r="A70" s="322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1"/>
      <c r="M70" s="66"/>
      <c r="N70" s="66"/>
      <c r="O70" s="232"/>
      <c r="P70" s="381"/>
      <c r="Q70" s="66"/>
      <c r="R70" s="66"/>
      <c r="S70" s="232"/>
    </row>
    <row r="71" spans="1:19" ht="203.4" customHeight="1">
      <c r="A71" s="324" t="s">
        <v>24</v>
      </c>
      <c r="B71" s="264"/>
      <c r="C71" s="323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5">
        <v>0</v>
      </c>
      <c r="M71" s="66"/>
      <c r="N71" s="66"/>
      <c r="O71" s="218">
        <f>L71+M71-N71</f>
        <v>0</v>
      </c>
      <c r="P71" s="375">
        <v>0</v>
      </c>
      <c r="Q71" s="66"/>
      <c r="R71" s="66"/>
      <c r="S71" s="218">
        <f>P71+Q71-R71</f>
        <v>0</v>
      </c>
    </row>
    <row r="72" spans="1:19">
      <c r="A72" s="324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5">
        <v>0</v>
      </c>
      <c r="M72" s="66">
        <v>0</v>
      </c>
      <c r="N72" s="66">
        <v>0</v>
      </c>
      <c r="O72" s="218">
        <f>L72+M72-N72</f>
        <v>0</v>
      </c>
      <c r="P72" s="375">
        <v>0</v>
      </c>
      <c r="Q72" s="66">
        <v>0</v>
      </c>
      <c r="R72" s="66"/>
      <c r="S72" s="218">
        <f>P72+Q72-R72</f>
        <v>0</v>
      </c>
    </row>
    <row r="73" spans="1:19">
      <c r="A73" s="324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5">
        <v>0</v>
      </c>
      <c r="M73" s="66"/>
      <c r="N73" s="66"/>
      <c r="O73" s="218" t="s">
        <v>2</v>
      </c>
      <c r="P73" s="375" t="s">
        <v>2</v>
      </c>
      <c r="Q73" s="66"/>
      <c r="R73" s="66"/>
      <c r="S73" s="218" t="s">
        <v>2</v>
      </c>
    </row>
    <row r="74" spans="1:19">
      <c r="A74" s="322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1"/>
      <c r="M74" s="66"/>
      <c r="N74" s="66"/>
      <c r="O74" s="232"/>
      <c r="P74" s="381"/>
      <c r="Q74" s="66"/>
      <c r="R74" s="66"/>
      <c r="S74" s="232"/>
    </row>
    <row r="75" spans="1:19" ht="183.6">
      <c r="A75" s="324" t="s">
        <v>26</v>
      </c>
      <c r="B75" s="264"/>
      <c r="C75" s="323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5">
        <v>0</v>
      </c>
      <c r="M75" s="66"/>
      <c r="N75" s="66"/>
      <c r="O75" s="218">
        <f>L75+M75-N75</f>
        <v>0</v>
      </c>
      <c r="P75" s="375">
        <v>0</v>
      </c>
      <c r="Q75" s="66"/>
      <c r="R75" s="66"/>
      <c r="S75" s="218">
        <f>P75+Q75-R75</f>
        <v>0</v>
      </c>
    </row>
    <row r="76" spans="1:19">
      <c r="A76" s="324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5">
        <v>0</v>
      </c>
      <c r="M76" s="66"/>
      <c r="N76" s="66"/>
      <c r="O76" s="218">
        <f>L76+M76-N76</f>
        <v>0</v>
      </c>
      <c r="P76" s="375">
        <v>0</v>
      </c>
      <c r="Q76" s="66"/>
      <c r="R76" s="66"/>
      <c r="S76" s="218">
        <f>P76+Q76-R76</f>
        <v>0</v>
      </c>
    </row>
    <row r="77" spans="1:19">
      <c r="A77" s="324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5">
        <f>SUM(L75:L76)</f>
        <v>0</v>
      </c>
      <c r="M77" s="66"/>
      <c r="N77" s="66"/>
      <c r="O77" s="218">
        <f>L77+M77-N77</f>
        <v>0</v>
      </c>
      <c r="P77" s="375">
        <f>SUM(P75:P76)</f>
        <v>0</v>
      </c>
      <c r="Q77" s="66"/>
      <c r="R77" s="66"/>
      <c r="S77" s="218">
        <f>P77+Q77-R77</f>
        <v>0</v>
      </c>
    </row>
    <row r="78" spans="1:19">
      <c r="A78" s="333"/>
      <c r="B78" s="223"/>
      <c r="C78" s="326"/>
      <c r="D78" s="71"/>
      <c r="E78" s="233"/>
      <c r="F78" s="233"/>
      <c r="G78" s="233"/>
      <c r="H78" s="219"/>
      <c r="I78" s="219"/>
      <c r="J78" s="234"/>
      <c r="K78" s="71"/>
      <c r="L78" s="382"/>
      <c r="M78" s="219"/>
      <c r="N78" s="219"/>
      <c r="O78" s="234"/>
      <c r="P78" s="382"/>
      <c r="Q78" s="219"/>
      <c r="R78" s="219"/>
      <c r="S78" s="234"/>
    </row>
    <row r="79" spans="1:19">
      <c r="A79" s="322"/>
      <c r="B79" s="264"/>
      <c r="C79" s="327"/>
      <c r="D79" s="237"/>
      <c r="E79" s="235"/>
      <c r="F79" s="235"/>
      <c r="G79" s="235"/>
      <c r="H79" s="66"/>
      <c r="I79" s="66"/>
      <c r="J79" s="236"/>
      <c r="K79" s="237"/>
      <c r="L79" s="383"/>
      <c r="M79" s="66"/>
      <c r="N79" s="66"/>
      <c r="O79" s="236"/>
      <c r="P79" s="383"/>
      <c r="Q79" s="66"/>
      <c r="R79" s="66"/>
      <c r="S79" s="236"/>
    </row>
    <row r="80" spans="1:19" s="328" customFormat="1">
      <c r="A80" s="396" t="s">
        <v>28</v>
      </c>
      <c r="B80" s="397"/>
      <c r="C80" s="327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16271.39</v>
      </c>
      <c r="H80" s="220">
        <f t="shared" si="3"/>
        <v>0</v>
      </c>
      <c r="I80" s="220">
        <f t="shared" si="3"/>
        <v>0</v>
      </c>
      <c r="J80" s="220">
        <f t="shared" si="3"/>
        <v>16271.39</v>
      </c>
      <c r="K80" s="69"/>
      <c r="L80" s="378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8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8" customFormat="1">
      <c r="A81" s="313"/>
      <c r="B81" s="264"/>
      <c r="C81" s="327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22602220.07</v>
      </c>
      <c r="H81" s="220">
        <f t="shared" si="6"/>
        <v>0</v>
      </c>
      <c r="I81" s="220">
        <f t="shared" si="6"/>
        <v>0</v>
      </c>
      <c r="J81" s="220">
        <f>G81+H81-I81</f>
        <v>22602220.07</v>
      </c>
      <c r="K81" s="69" t="s">
        <v>334</v>
      </c>
      <c r="L81" s="378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8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8" customFormat="1">
      <c r="A82" s="313"/>
      <c r="B82" s="264"/>
      <c r="C82" s="327"/>
      <c r="D82" s="69" t="s">
        <v>335</v>
      </c>
      <c r="E82" s="235"/>
      <c r="F82" s="72">
        <f>F77+F73+F69+F65+F61</f>
        <v>21917248.539999999</v>
      </c>
      <c r="G82" s="72">
        <f t="shared" si="6"/>
        <v>22618491.460000001</v>
      </c>
      <c r="H82" s="220">
        <f t="shared" si="6"/>
        <v>0</v>
      </c>
      <c r="I82" s="220">
        <f t="shared" si="6"/>
        <v>0</v>
      </c>
      <c r="J82" s="220">
        <f>G82+H82-I82</f>
        <v>22618491.460000001</v>
      </c>
      <c r="K82" s="69"/>
      <c r="L82" s="378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8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1.8" thickBot="1">
      <c r="A83" s="398"/>
      <c r="B83" s="399"/>
      <c r="C83" s="329"/>
      <c r="D83" s="73"/>
      <c r="E83" s="221"/>
      <c r="F83" s="221"/>
      <c r="G83" s="221"/>
      <c r="H83" s="219"/>
      <c r="I83" s="219"/>
      <c r="J83" s="222"/>
      <c r="K83" s="73"/>
      <c r="L83" s="379"/>
      <c r="M83" s="219"/>
      <c r="N83" s="219"/>
      <c r="O83" s="222"/>
      <c r="P83" s="379"/>
      <c r="Q83" s="219"/>
      <c r="R83" s="219"/>
      <c r="S83" s="222"/>
    </row>
    <row r="84" spans="1:19" ht="62.4" thickTop="1" thickBot="1">
      <c r="A84" s="401" t="s">
        <v>29</v>
      </c>
      <c r="B84" s="402"/>
      <c r="C84" s="334" t="s">
        <v>30</v>
      </c>
      <c r="D84" s="241"/>
      <c r="E84" s="238"/>
      <c r="F84" s="238"/>
      <c r="G84" s="238"/>
      <c r="H84" s="239"/>
      <c r="I84" s="239"/>
      <c r="J84" s="240"/>
      <c r="K84" s="241"/>
      <c r="L84" s="384"/>
      <c r="M84" s="239"/>
      <c r="N84" s="239"/>
      <c r="O84" s="240"/>
      <c r="P84" s="384"/>
      <c r="Q84" s="239"/>
      <c r="R84" s="239"/>
      <c r="S84" s="240"/>
    </row>
    <row r="85" spans="1:19" ht="61.8" thickTop="1">
      <c r="A85" s="322"/>
      <c r="B85" s="264"/>
      <c r="C85" s="323"/>
      <c r="D85" s="69"/>
      <c r="E85" s="235"/>
      <c r="F85" s="235"/>
      <c r="G85" s="235"/>
      <c r="H85" s="66"/>
      <c r="I85" s="66"/>
      <c r="J85" s="236"/>
      <c r="K85" s="69"/>
      <c r="L85" s="383"/>
      <c r="M85" s="66"/>
      <c r="N85" s="66"/>
      <c r="O85" s="236"/>
      <c r="P85" s="383"/>
      <c r="Q85" s="66"/>
      <c r="R85" s="66"/>
      <c r="S85" s="236"/>
    </row>
    <row r="86" spans="1:19" ht="192.75" customHeight="1">
      <c r="A86" s="324" t="s">
        <v>31</v>
      </c>
      <c r="B86" s="264"/>
      <c r="C86" s="323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5">
        <v>0</v>
      </c>
      <c r="M86" s="66"/>
      <c r="N86" s="66"/>
      <c r="O86" s="218">
        <f>L86+M86-N86</f>
        <v>0</v>
      </c>
      <c r="P86" s="375">
        <v>0</v>
      </c>
      <c r="Q86" s="66"/>
      <c r="R86" s="66"/>
      <c r="S86" s="218">
        <f>P86+Q86-R86</f>
        <v>0</v>
      </c>
    </row>
    <row r="87" spans="1:19">
      <c r="A87" s="322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5">
        <v>1000</v>
      </c>
      <c r="M87" s="66"/>
      <c r="N87" s="66"/>
      <c r="O87" s="218">
        <f>L87+M87-N87</f>
        <v>1000</v>
      </c>
      <c r="P87" s="375">
        <v>1000</v>
      </c>
      <c r="Q87" s="66"/>
      <c r="R87" s="66"/>
      <c r="S87" s="218">
        <f>P87+Q87-R87</f>
        <v>1000</v>
      </c>
    </row>
    <row r="88" spans="1:19">
      <c r="A88" s="322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5">
        <v>0</v>
      </c>
      <c r="M88" s="66"/>
      <c r="N88" s="66"/>
      <c r="O88" s="218" t="s">
        <v>2</v>
      </c>
      <c r="P88" s="375" t="s">
        <v>2</v>
      </c>
      <c r="Q88" s="66"/>
      <c r="R88" s="66"/>
      <c r="S88" s="218" t="s">
        <v>2</v>
      </c>
    </row>
    <row r="89" spans="1:19">
      <c r="A89" s="322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1"/>
      <c r="M89" s="66"/>
      <c r="N89" s="66"/>
      <c r="O89" s="232"/>
      <c r="P89" s="381"/>
      <c r="Q89" s="66"/>
      <c r="R89" s="66"/>
      <c r="S89" s="232"/>
    </row>
    <row r="90" spans="1:19" ht="227.25" customHeight="1">
      <c r="A90" s="324" t="s">
        <v>33</v>
      </c>
      <c r="B90" s="264"/>
      <c r="C90" s="323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5"/>
      <c r="M90" s="66"/>
      <c r="N90" s="66"/>
      <c r="O90" s="218">
        <f>L90+M90-N90</f>
        <v>0</v>
      </c>
      <c r="P90" s="375"/>
      <c r="Q90" s="66"/>
      <c r="R90" s="66"/>
      <c r="S90" s="218">
        <f>P90+Q90-R90</f>
        <v>0</v>
      </c>
    </row>
    <row r="91" spans="1:19">
      <c r="A91" s="322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5">
        <v>100</v>
      </c>
      <c r="M91" s="66"/>
      <c r="N91" s="66"/>
      <c r="O91" s="218">
        <f>L91+M91-N91</f>
        <v>100</v>
      </c>
      <c r="P91" s="375">
        <v>100</v>
      </c>
      <c r="Q91" s="66"/>
      <c r="R91" s="66"/>
      <c r="S91" s="218">
        <f>P91+Q91-R91</f>
        <v>100</v>
      </c>
    </row>
    <row r="92" spans="1:19">
      <c r="A92" s="322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5">
        <v>0</v>
      </c>
      <c r="M92" s="66"/>
      <c r="N92" s="66"/>
      <c r="O92" s="218">
        <f>L92+M92-N92</f>
        <v>0</v>
      </c>
      <c r="P92" s="375">
        <v>0</v>
      </c>
      <c r="Q92" s="66"/>
      <c r="R92" s="66"/>
      <c r="S92" s="218">
        <f>P92+Q92-R92</f>
        <v>0</v>
      </c>
    </row>
    <row r="93" spans="1:19">
      <c r="A93" s="322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1"/>
      <c r="M93" s="66"/>
      <c r="N93" s="66"/>
      <c r="O93" s="232"/>
      <c r="P93" s="381"/>
      <c r="Q93" s="66"/>
      <c r="R93" s="66"/>
      <c r="S93" s="232"/>
    </row>
    <row r="94" spans="1:19">
      <c r="A94" s="324" t="s">
        <v>35</v>
      </c>
      <c r="B94" s="264"/>
      <c r="C94" s="323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5">
        <v>0</v>
      </c>
      <c r="M94" s="66"/>
      <c r="N94" s="66"/>
      <c r="O94" s="218">
        <f>L94+M94-N94</f>
        <v>0</v>
      </c>
      <c r="P94" s="375">
        <v>0</v>
      </c>
      <c r="Q94" s="66"/>
      <c r="R94" s="66"/>
      <c r="S94" s="218">
        <f>P94+Q94-R94</f>
        <v>0</v>
      </c>
    </row>
    <row r="95" spans="1:19">
      <c r="A95" s="322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5">
        <v>20</v>
      </c>
      <c r="M95" s="66"/>
      <c r="N95" s="66"/>
      <c r="O95" s="218">
        <f>L95+M95-N95</f>
        <v>20</v>
      </c>
      <c r="P95" s="385">
        <v>20</v>
      </c>
      <c r="Q95" s="66"/>
      <c r="R95" s="66"/>
      <c r="S95" s="218">
        <f>P95+Q95-R95</f>
        <v>20</v>
      </c>
    </row>
    <row r="96" spans="1:19">
      <c r="A96" s="322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5">
        <v>0</v>
      </c>
      <c r="M96" s="66"/>
      <c r="N96" s="66"/>
      <c r="O96" s="218">
        <f>L96+M96-N96</f>
        <v>0</v>
      </c>
      <c r="P96" s="385">
        <v>0</v>
      </c>
      <c r="Q96" s="66"/>
      <c r="R96" s="66"/>
      <c r="S96" s="218">
        <f>P96+Q96-R96</f>
        <v>0</v>
      </c>
    </row>
    <row r="97" spans="1:19">
      <c r="A97" s="322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1"/>
      <c r="M97" s="66"/>
      <c r="N97" s="66"/>
      <c r="O97" s="232"/>
      <c r="P97" s="381"/>
      <c r="Q97" s="66"/>
      <c r="R97" s="66"/>
      <c r="S97" s="232"/>
    </row>
    <row r="98" spans="1:19" ht="109.95" customHeight="1">
      <c r="A98" s="324" t="s">
        <v>37</v>
      </c>
      <c r="B98" s="264"/>
      <c r="C98" s="323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5">
        <v>0</v>
      </c>
      <c r="M98" s="66"/>
      <c r="N98" s="66"/>
      <c r="O98" s="218">
        <f>L98+M98-N98</f>
        <v>0</v>
      </c>
      <c r="P98" s="375">
        <v>0</v>
      </c>
      <c r="Q98" s="66"/>
      <c r="R98" s="66"/>
      <c r="S98" s="218">
        <f>P98+Q98-R98</f>
        <v>0</v>
      </c>
    </row>
    <row r="99" spans="1:19">
      <c r="A99" s="322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5">
        <v>0</v>
      </c>
      <c r="M99" s="66"/>
      <c r="N99" s="66"/>
      <c r="O99" s="218">
        <f>L99+M99-N99</f>
        <v>0</v>
      </c>
      <c r="P99" s="375">
        <v>0</v>
      </c>
      <c r="Q99" s="66"/>
      <c r="R99" s="66"/>
      <c r="S99" s="218">
        <f>P99+Q99-R99</f>
        <v>0</v>
      </c>
    </row>
    <row r="100" spans="1:19">
      <c r="A100" s="322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5">
        <f>SUM(L98:L99)</f>
        <v>0</v>
      </c>
      <c r="M100" s="66"/>
      <c r="N100" s="66"/>
      <c r="O100" s="218">
        <f>L100+M100-N100</f>
        <v>0</v>
      </c>
      <c r="P100" s="375">
        <f>SUM(P98:P99)</f>
        <v>0</v>
      </c>
      <c r="Q100" s="66"/>
      <c r="R100" s="66"/>
      <c r="S100" s="218">
        <f>P100+Q100-R100</f>
        <v>0</v>
      </c>
    </row>
    <row r="101" spans="1:19">
      <c r="A101" s="322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1"/>
      <c r="M101" s="66"/>
      <c r="N101" s="66"/>
      <c r="O101" s="232"/>
      <c r="P101" s="381"/>
      <c r="Q101" s="66"/>
      <c r="R101" s="66"/>
      <c r="S101" s="232"/>
    </row>
    <row r="102" spans="1:19" ht="138" customHeight="1">
      <c r="A102" s="324" t="s">
        <v>39</v>
      </c>
      <c r="B102" s="264"/>
      <c r="C102" s="323" t="s">
        <v>40</v>
      </c>
      <c r="D102" s="62" t="s">
        <v>333</v>
      </c>
      <c r="E102" s="231">
        <v>0</v>
      </c>
      <c r="F102" s="68">
        <v>30715.95</v>
      </c>
      <c r="G102" s="68">
        <v>190968.51</v>
      </c>
      <c r="H102" s="230"/>
      <c r="I102" s="66"/>
      <c r="J102" s="218">
        <v>190968.51</v>
      </c>
      <c r="K102" s="62"/>
      <c r="L102" s="375">
        <v>0</v>
      </c>
      <c r="M102" s="66"/>
      <c r="N102" s="66"/>
      <c r="O102" s="218">
        <f>L102+M102-N102</f>
        <v>0</v>
      </c>
      <c r="P102" s="375">
        <v>0</v>
      </c>
      <c r="Q102" s="66"/>
      <c r="R102" s="66"/>
      <c r="S102" s="218">
        <f>P102+Q102-R102</f>
        <v>0</v>
      </c>
    </row>
    <row r="103" spans="1:19">
      <c r="A103" s="322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0</v>
      </c>
      <c r="I103" s="230">
        <v>0</v>
      </c>
      <c r="J103" s="218">
        <f>G103+H103-I103</f>
        <v>231330.51</v>
      </c>
      <c r="K103" s="62" t="s">
        <v>334</v>
      </c>
      <c r="L103" s="375">
        <v>216147.93</v>
      </c>
      <c r="M103" s="230">
        <v>0</v>
      </c>
      <c r="N103" s="66"/>
      <c r="O103" s="218">
        <f>L103+M103-N103</f>
        <v>216147.93</v>
      </c>
      <c r="P103" s="375">
        <v>216197.93</v>
      </c>
      <c r="Q103" s="66"/>
      <c r="R103" s="66"/>
      <c r="S103" s="218">
        <f>P103+Q103-R103</f>
        <v>216197.93</v>
      </c>
    </row>
    <row r="104" spans="1:19">
      <c r="A104" s="322"/>
      <c r="B104" s="264"/>
      <c r="C104" s="198"/>
      <c r="D104" s="62" t="s">
        <v>335</v>
      </c>
      <c r="E104" s="231"/>
      <c r="F104" s="68">
        <v>400695.16</v>
      </c>
      <c r="G104" s="68">
        <v>422299.02</v>
      </c>
      <c r="H104" s="230">
        <v>0</v>
      </c>
      <c r="I104" s="230">
        <v>0</v>
      </c>
      <c r="J104" s="218">
        <f>G104+H104-I104</f>
        <v>422299.02</v>
      </c>
      <c r="K104" s="62"/>
      <c r="L104" s="375">
        <v>0</v>
      </c>
      <c r="M104" s="66"/>
      <c r="N104" s="66"/>
      <c r="O104" s="218">
        <f>L104+M104-N104</f>
        <v>0</v>
      </c>
      <c r="P104" s="375">
        <v>0</v>
      </c>
      <c r="Q104" s="66"/>
      <c r="R104" s="66"/>
      <c r="S104" s="218">
        <f>P104+Q104-R104</f>
        <v>0</v>
      </c>
    </row>
    <row r="105" spans="1:19">
      <c r="A105" s="322"/>
      <c r="B105" s="264"/>
      <c r="C105" s="327"/>
      <c r="D105" s="237"/>
      <c r="E105" s="235"/>
      <c r="F105" s="235"/>
      <c r="G105" s="235"/>
      <c r="H105" s="66"/>
      <c r="I105" s="66"/>
      <c r="J105" s="236"/>
      <c r="K105" s="237"/>
      <c r="L105" s="383"/>
      <c r="M105" s="66"/>
      <c r="N105" s="66"/>
      <c r="O105" s="236"/>
      <c r="P105" s="383"/>
      <c r="Q105" s="66"/>
      <c r="R105" s="66"/>
      <c r="S105" s="236"/>
    </row>
    <row r="106" spans="1:19" s="328" customFormat="1" ht="69" customHeight="1">
      <c r="A106" s="396" t="s">
        <v>41</v>
      </c>
      <c r="B106" s="397"/>
      <c r="C106" s="327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191046.93000000002</v>
      </c>
      <c r="H106" s="220">
        <f t="shared" si="7"/>
        <v>0</v>
      </c>
      <c r="I106" s="220">
        <f t="shared" si="7"/>
        <v>0</v>
      </c>
      <c r="J106" s="220">
        <f>J102+J98+J94+J90+J86</f>
        <v>191046.93000000002</v>
      </c>
      <c r="K106" s="69"/>
      <c r="L106" s="378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8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8" customFormat="1">
      <c r="A107" s="313"/>
      <c r="B107" s="264"/>
      <c r="C107" s="327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0</v>
      </c>
      <c r="I107" s="220">
        <f t="shared" si="7"/>
        <v>0</v>
      </c>
      <c r="J107" s="220">
        <f t="shared" si="7"/>
        <v>232450.51</v>
      </c>
      <c r="K107" s="69" t="s">
        <v>334</v>
      </c>
      <c r="L107" s="378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8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8" customFormat="1">
      <c r="A108" s="313"/>
      <c r="B108" s="264"/>
      <c r="C108" s="327"/>
      <c r="D108" s="69" t="s">
        <v>335</v>
      </c>
      <c r="E108" s="235"/>
      <c r="F108" s="72">
        <f>F104+F100+F96+F92+F88</f>
        <v>402605.16</v>
      </c>
      <c r="G108" s="72">
        <f t="shared" si="7"/>
        <v>423497.44</v>
      </c>
      <c r="H108" s="220">
        <f t="shared" si="7"/>
        <v>0</v>
      </c>
      <c r="I108" s="220">
        <f t="shared" si="7"/>
        <v>0</v>
      </c>
      <c r="J108" s="220">
        <f>J104+J100+J96+J92+J88</f>
        <v>423497.44</v>
      </c>
      <c r="K108" s="69"/>
      <c r="L108" s="378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8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>
      <c r="A109" s="398"/>
      <c r="B109" s="399"/>
      <c r="C109" s="329"/>
      <c r="D109" s="73"/>
      <c r="E109" s="221"/>
      <c r="F109" s="221"/>
      <c r="G109" s="221"/>
      <c r="H109" s="219"/>
      <c r="I109" s="219"/>
      <c r="J109" s="222"/>
      <c r="K109" s="73"/>
      <c r="L109" s="379"/>
      <c r="M109" s="219"/>
      <c r="N109" s="219"/>
      <c r="O109" s="222"/>
      <c r="P109" s="379"/>
      <c r="Q109" s="219"/>
      <c r="R109" s="219"/>
      <c r="S109" s="222"/>
    </row>
    <row r="110" spans="1:19">
      <c r="A110" s="322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1"/>
      <c r="M110" s="66"/>
      <c r="N110" s="66"/>
      <c r="O110" s="232"/>
      <c r="P110" s="381"/>
      <c r="Q110" s="66"/>
      <c r="R110" s="66"/>
      <c r="S110" s="232"/>
    </row>
    <row r="111" spans="1:19" ht="61.8" thickBot="1">
      <c r="A111" s="330"/>
      <c r="B111" s="318"/>
      <c r="C111" s="331"/>
      <c r="D111" s="224"/>
      <c r="E111" s="243"/>
      <c r="F111" s="243"/>
      <c r="G111" s="243"/>
      <c r="H111" s="225"/>
      <c r="I111" s="225"/>
      <c r="J111" s="244"/>
      <c r="K111" s="224"/>
      <c r="L111" s="386"/>
      <c r="M111" s="225"/>
      <c r="N111" s="225"/>
      <c r="O111" s="244"/>
      <c r="P111" s="386"/>
      <c r="Q111" s="225"/>
      <c r="R111" s="225"/>
      <c r="S111" s="244"/>
    </row>
    <row r="112" spans="1:19" ht="62.4" thickTop="1" thickBot="1">
      <c r="A112" s="394" t="s">
        <v>42</v>
      </c>
      <c r="B112" s="395"/>
      <c r="C112" s="332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7"/>
      <c r="M112" s="225"/>
      <c r="N112" s="225"/>
      <c r="O112" s="246"/>
      <c r="P112" s="387"/>
      <c r="Q112" s="225"/>
      <c r="R112" s="225"/>
      <c r="S112" s="246"/>
    </row>
    <row r="113" spans="1:19" ht="61.8" thickTop="1">
      <c r="A113" s="322"/>
      <c r="B113" s="264"/>
      <c r="C113" s="323"/>
      <c r="D113" s="69"/>
      <c r="E113" s="235"/>
      <c r="F113" s="235"/>
      <c r="G113" s="235"/>
      <c r="H113" s="66"/>
      <c r="I113" s="66"/>
      <c r="J113" s="236"/>
      <c r="K113" s="69"/>
      <c r="L113" s="383"/>
      <c r="M113" s="66"/>
      <c r="N113" s="66"/>
      <c r="O113" s="236"/>
      <c r="P113" s="383"/>
      <c r="Q113" s="66"/>
      <c r="R113" s="66"/>
      <c r="S113" s="236"/>
    </row>
    <row r="114" spans="1:19">
      <c r="A114" s="400"/>
      <c r="B114" s="397"/>
      <c r="C114" s="198"/>
      <c r="D114" s="62"/>
      <c r="E114" s="231"/>
      <c r="F114" s="231"/>
      <c r="G114" s="231"/>
      <c r="H114" s="66"/>
      <c r="I114" s="66"/>
      <c r="J114" s="232"/>
      <c r="K114" s="62"/>
      <c r="L114" s="381"/>
      <c r="M114" s="66"/>
      <c r="N114" s="66"/>
      <c r="O114" s="232"/>
      <c r="P114" s="381"/>
      <c r="Q114" s="66"/>
      <c r="R114" s="66"/>
      <c r="S114" s="232"/>
    </row>
    <row r="115" spans="1:19" ht="122.4">
      <c r="A115" s="324" t="s">
        <v>44</v>
      </c>
      <c r="B115" s="264"/>
      <c r="C115" s="323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5">
        <v>0</v>
      </c>
      <c r="M115" s="66"/>
      <c r="N115" s="66"/>
      <c r="O115" s="218">
        <f>L115+M115-N115</f>
        <v>0</v>
      </c>
      <c r="P115" s="375">
        <v>0</v>
      </c>
      <c r="Q115" s="66"/>
      <c r="R115" s="66"/>
      <c r="S115" s="218">
        <f>P115+Q115-R115</f>
        <v>0</v>
      </c>
    </row>
    <row r="116" spans="1:19">
      <c r="A116" s="324"/>
      <c r="B116" s="264"/>
      <c r="C116" s="323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5">
        <v>0</v>
      </c>
      <c r="M116" s="66"/>
      <c r="N116" s="66"/>
      <c r="O116" s="218">
        <f>L116+M116-N116</f>
        <v>0</v>
      </c>
      <c r="P116" s="375">
        <v>0</v>
      </c>
      <c r="Q116" s="66"/>
      <c r="R116" s="66"/>
      <c r="S116" s="218">
        <f>P116+Q116-R116</f>
        <v>0</v>
      </c>
    </row>
    <row r="117" spans="1:19">
      <c r="A117" s="322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5">
        <f>SUM(L115:L116)</f>
        <v>0</v>
      </c>
      <c r="M117" s="66"/>
      <c r="N117" s="66"/>
      <c r="O117" s="218">
        <f>L117+M117-N117</f>
        <v>0</v>
      </c>
      <c r="P117" s="375">
        <f>SUM(P115:P116)</f>
        <v>0</v>
      </c>
      <c r="Q117" s="66"/>
      <c r="R117" s="66"/>
      <c r="S117" s="218">
        <f>P117+Q117-R117</f>
        <v>0</v>
      </c>
    </row>
    <row r="118" spans="1:19">
      <c r="A118" s="322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1"/>
      <c r="M118" s="66"/>
      <c r="N118" s="66"/>
      <c r="O118" s="232"/>
      <c r="P118" s="381"/>
      <c r="Q118" s="66"/>
      <c r="R118" s="66"/>
      <c r="S118" s="232"/>
    </row>
    <row r="119" spans="1:19" ht="126" customHeight="1">
      <c r="A119" s="324" t="s">
        <v>46</v>
      </c>
      <c r="B119" s="264"/>
      <c r="C119" s="323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5">
        <v>0</v>
      </c>
      <c r="M119" s="66"/>
      <c r="N119" s="66"/>
      <c r="O119" s="218">
        <f>L119+M119-N119</f>
        <v>0</v>
      </c>
      <c r="P119" s="375">
        <v>0</v>
      </c>
      <c r="Q119" s="66"/>
      <c r="R119" s="66"/>
      <c r="S119" s="218">
        <f>P119+Q119-R119</f>
        <v>0</v>
      </c>
    </row>
    <row r="120" spans="1:19" ht="69.75" customHeight="1">
      <c r="A120" s="324"/>
      <c r="B120" s="264"/>
      <c r="C120" s="323"/>
      <c r="D120" s="62" t="s">
        <v>334</v>
      </c>
      <c r="E120" s="231"/>
      <c r="F120" s="68">
        <v>0</v>
      </c>
      <c r="G120" s="68">
        <v>716456</v>
      </c>
      <c r="H120" s="230">
        <v>0</v>
      </c>
      <c r="I120" s="66"/>
      <c r="J120" s="218">
        <f>G120+H120-I120</f>
        <v>716456</v>
      </c>
      <c r="K120" s="62" t="s">
        <v>334</v>
      </c>
      <c r="L120" s="375">
        <v>586156</v>
      </c>
      <c r="M120" s="66">
        <v>0</v>
      </c>
      <c r="N120" s="66"/>
      <c r="O120" s="218">
        <f>L120+M120-N120</f>
        <v>586156</v>
      </c>
      <c r="P120" s="375">
        <v>586156</v>
      </c>
      <c r="Q120" s="230">
        <v>0</v>
      </c>
      <c r="R120" s="66"/>
      <c r="S120" s="218">
        <f>P120+Q120-R120</f>
        <v>586156</v>
      </c>
    </row>
    <row r="121" spans="1:19" ht="77.25" customHeight="1">
      <c r="A121" s="322"/>
      <c r="B121" s="264"/>
      <c r="C121" s="198"/>
      <c r="D121" s="62" t="s">
        <v>335</v>
      </c>
      <c r="E121" s="231"/>
      <c r="F121" s="68">
        <f>SUM(F119:F120)</f>
        <v>0</v>
      </c>
      <c r="G121" s="68">
        <v>716456</v>
      </c>
      <c r="H121" s="230">
        <v>0</v>
      </c>
      <c r="I121" s="66">
        <v>0</v>
      </c>
      <c r="J121" s="218">
        <f>G121+H121-I121</f>
        <v>716456</v>
      </c>
      <c r="K121" s="62"/>
      <c r="L121" s="375">
        <v>0</v>
      </c>
      <c r="M121" s="66"/>
      <c r="N121" s="66"/>
      <c r="O121" s="218">
        <f>L121+M121-N121</f>
        <v>0</v>
      </c>
      <c r="P121" s="375">
        <v>0</v>
      </c>
      <c r="Q121" s="66"/>
      <c r="R121" s="66"/>
      <c r="S121" s="218">
        <f>P121+Q121-R121</f>
        <v>0</v>
      </c>
    </row>
    <row r="122" spans="1:19">
      <c r="A122" s="322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1"/>
      <c r="M122" s="66"/>
      <c r="N122" s="66"/>
      <c r="O122" s="232"/>
      <c r="P122" s="381"/>
      <c r="Q122" s="66"/>
      <c r="R122" s="66"/>
      <c r="S122" s="232"/>
    </row>
    <row r="123" spans="1:19" ht="190.5" customHeight="1">
      <c r="A123" s="324" t="s">
        <v>48</v>
      </c>
      <c r="B123" s="264"/>
      <c r="C123" s="323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5">
        <v>0</v>
      </c>
      <c r="M123" s="66"/>
      <c r="N123" s="66"/>
      <c r="O123" s="218">
        <f>L123+M123-N123</f>
        <v>0</v>
      </c>
      <c r="P123" s="375">
        <v>0</v>
      </c>
      <c r="Q123" s="66"/>
      <c r="R123" s="66"/>
      <c r="S123" s="218">
        <f>P123+Q123-R123</f>
        <v>0</v>
      </c>
    </row>
    <row r="124" spans="1:19">
      <c r="A124" s="324"/>
      <c r="B124" s="264"/>
      <c r="C124" s="323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5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>
      <c r="A125" s="322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5">
        <v>0</v>
      </c>
      <c r="M125" s="66"/>
      <c r="N125" s="66"/>
      <c r="O125" s="218">
        <f>L125+M125-N125</f>
        <v>0</v>
      </c>
      <c r="P125" s="375">
        <v>0</v>
      </c>
      <c r="Q125" s="66"/>
      <c r="R125" s="66"/>
      <c r="S125" s="218">
        <f>P125+Q125-R125</f>
        <v>0</v>
      </c>
    </row>
    <row r="126" spans="1:19">
      <c r="A126" s="322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1"/>
      <c r="M126" s="66"/>
      <c r="N126" s="66"/>
      <c r="O126" s="232"/>
      <c r="P126" s="381"/>
      <c r="Q126" s="66"/>
      <c r="R126" s="66"/>
      <c r="S126" s="232"/>
    </row>
    <row r="127" spans="1:19" ht="165" customHeight="1">
      <c r="A127" s="324" t="s">
        <v>50</v>
      </c>
      <c r="B127" s="264"/>
      <c r="C127" s="323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5">
        <v>0</v>
      </c>
      <c r="M127" s="66"/>
      <c r="N127" s="66"/>
      <c r="O127" s="218">
        <f>L127+M127-N127</f>
        <v>0</v>
      </c>
      <c r="P127" s="375">
        <v>0</v>
      </c>
      <c r="Q127" s="66"/>
      <c r="R127" s="66"/>
      <c r="S127" s="218">
        <f>P127+Q127-R127</f>
        <v>0</v>
      </c>
    </row>
    <row r="128" spans="1:19">
      <c r="A128" s="322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5">
        <v>0</v>
      </c>
      <c r="M128" s="66"/>
      <c r="N128" s="66"/>
      <c r="O128" s="218">
        <f>L128+M128-N128</f>
        <v>0</v>
      </c>
      <c r="P128" s="375">
        <v>0</v>
      </c>
      <c r="Q128" s="66"/>
      <c r="R128" s="66"/>
      <c r="S128" s="218">
        <f>P128+Q128-R128</f>
        <v>0</v>
      </c>
    </row>
    <row r="129" spans="1:19">
      <c r="A129" s="322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5">
        <f>SUM(L127:L128)</f>
        <v>0</v>
      </c>
      <c r="M129" s="66"/>
      <c r="N129" s="66"/>
      <c r="O129" s="218">
        <f>L129+M129-N129</f>
        <v>0</v>
      </c>
      <c r="P129" s="375">
        <f>SUM(P127:P128)</f>
        <v>0</v>
      </c>
      <c r="Q129" s="66"/>
      <c r="R129" s="66"/>
      <c r="S129" s="218">
        <f>P129+Q129-R129</f>
        <v>0</v>
      </c>
    </row>
    <row r="130" spans="1:19">
      <c r="A130" s="322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1"/>
      <c r="M130" s="66"/>
      <c r="N130" s="66"/>
      <c r="O130" s="232"/>
      <c r="P130" s="381"/>
      <c r="Q130" s="66"/>
      <c r="R130" s="66"/>
      <c r="S130" s="232"/>
    </row>
    <row r="131" spans="1:19" ht="119.25" customHeight="1">
      <c r="A131" s="324" t="s">
        <v>52</v>
      </c>
      <c r="B131" s="264"/>
      <c r="C131" s="323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5">
        <v>0</v>
      </c>
      <c r="M131" s="66"/>
      <c r="N131" s="66"/>
      <c r="O131" s="218">
        <f>L131+M131-N131</f>
        <v>0</v>
      </c>
      <c r="P131" s="375">
        <v>0</v>
      </c>
      <c r="Q131" s="66"/>
      <c r="R131" s="66"/>
      <c r="S131" s="218">
        <f>P131+Q131-R131</f>
        <v>0</v>
      </c>
    </row>
    <row r="132" spans="1:19">
      <c r="A132" s="322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66">
        <v>0</v>
      </c>
      <c r="J132" s="218">
        <f>G132+H132-I132</f>
        <v>60000</v>
      </c>
      <c r="K132" s="62" t="s">
        <v>334</v>
      </c>
      <c r="L132" s="375">
        <v>0</v>
      </c>
      <c r="M132" s="230">
        <v>0</v>
      </c>
      <c r="N132" s="230">
        <v>0</v>
      </c>
      <c r="O132" s="218">
        <f>L132+M132-N132</f>
        <v>0</v>
      </c>
      <c r="P132" s="375">
        <v>0</v>
      </c>
      <c r="Q132" s="66"/>
      <c r="R132" s="66"/>
      <c r="S132" s="218">
        <f>P132+Q132-R132</f>
        <v>0</v>
      </c>
    </row>
    <row r="133" spans="1:19">
      <c r="A133" s="322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66">
        <v>0</v>
      </c>
      <c r="J133" s="218">
        <f>G133+H133-I133</f>
        <v>71885.77</v>
      </c>
      <c r="K133" s="62"/>
      <c r="L133" s="375">
        <v>0</v>
      </c>
      <c r="M133" s="66"/>
      <c r="N133" s="66"/>
      <c r="O133" s="218">
        <v>0</v>
      </c>
      <c r="P133" s="375">
        <f>SUM(P131:P132)</f>
        <v>0</v>
      </c>
      <c r="Q133" s="66"/>
      <c r="R133" s="66"/>
      <c r="S133" s="218">
        <f>P133+Q133-R133</f>
        <v>0</v>
      </c>
    </row>
    <row r="134" spans="1:19">
      <c r="A134" s="333"/>
      <c r="B134" s="223"/>
      <c r="C134" s="326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2"/>
      <c r="M134" s="219"/>
      <c r="N134" s="219"/>
      <c r="O134" s="234"/>
      <c r="P134" s="382"/>
      <c r="Q134" s="219"/>
      <c r="R134" s="219"/>
      <c r="S134" s="234"/>
    </row>
    <row r="135" spans="1:19">
      <c r="A135" s="322"/>
      <c r="B135" s="264"/>
      <c r="C135" s="327"/>
      <c r="D135" s="237"/>
      <c r="E135" s="235"/>
      <c r="F135" s="235"/>
      <c r="G135" s="235"/>
      <c r="H135" s="66"/>
      <c r="I135" s="66"/>
      <c r="J135" s="236"/>
      <c r="K135" s="237"/>
      <c r="L135" s="383"/>
      <c r="M135" s="66"/>
      <c r="N135" s="66"/>
      <c r="O135" s="236"/>
      <c r="P135" s="383"/>
      <c r="Q135" s="66"/>
      <c r="R135" s="66"/>
      <c r="S135" s="236"/>
    </row>
    <row r="136" spans="1:19" s="328" customFormat="1">
      <c r="A136" s="396" t="s">
        <v>54</v>
      </c>
      <c r="B136" s="397"/>
      <c r="C136" s="327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8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8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8" customFormat="1">
      <c r="A137" s="313"/>
      <c r="B137" s="264"/>
      <c r="C137" s="327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0</v>
      </c>
      <c r="I137" s="220">
        <f t="shared" si="11"/>
        <v>0</v>
      </c>
      <c r="J137" s="220">
        <f>J132+J128+J124+J120+J116</f>
        <v>776456</v>
      </c>
      <c r="K137" s="69" t="s">
        <v>334</v>
      </c>
      <c r="L137" s="378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8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8" customFormat="1">
      <c r="A138" s="313"/>
      <c r="B138" s="264"/>
      <c r="C138" s="327"/>
      <c r="D138" s="69" t="s">
        <v>335</v>
      </c>
      <c r="E138" s="235"/>
      <c r="F138" s="72">
        <f>F133+F129+F125+F121+F117</f>
        <v>715517.22</v>
      </c>
      <c r="G138" s="72">
        <f t="shared" si="11"/>
        <v>788341.77</v>
      </c>
      <c r="H138" s="220">
        <f t="shared" si="11"/>
        <v>0</v>
      </c>
      <c r="I138" s="220">
        <f t="shared" si="11"/>
        <v>0</v>
      </c>
      <c r="J138" s="220">
        <f>J133+J129+J125+J121+J117</f>
        <v>788341.77</v>
      </c>
      <c r="K138" s="69"/>
      <c r="L138" s="378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8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>
      <c r="A139" s="398"/>
      <c r="B139" s="399"/>
      <c r="C139" s="329"/>
      <c r="D139" s="73"/>
      <c r="E139" s="221"/>
      <c r="F139" s="221"/>
      <c r="G139" s="221"/>
      <c r="H139" s="219"/>
      <c r="I139" s="219"/>
      <c r="J139" s="222"/>
      <c r="K139" s="73"/>
      <c r="L139" s="379"/>
      <c r="M139" s="219"/>
      <c r="N139" s="219"/>
      <c r="O139" s="222"/>
      <c r="P139" s="379"/>
      <c r="Q139" s="219"/>
      <c r="R139" s="219"/>
      <c r="S139" s="222"/>
    </row>
    <row r="140" spans="1:19">
      <c r="A140" s="322"/>
      <c r="B140" s="264"/>
      <c r="C140" s="323"/>
      <c r="D140" s="69"/>
      <c r="E140" s="235"/>
      <c r="F140" s="235"/>
      <c r="G140" s="235"/>
      <c r="H140" s="66"/>
      <c r="I140" s="66"/>
      <c r="J140" s="236"/>
      <c r="K140" s="69"/>
      <c r="L140" s="383"/>
      <c r="M140" s="66"/>
      <c r="N140" s="66"/>
      <c r="O140" s="236"/>
      <c r="P140" s="383"/>
      <c r="Q140" s="66"/>
      <c r="R140" s="66"/>
      <c r="S140" s="236"/>
    </row>
    <row r="141" spans="1:19" ht="61.8" thickBot="1">
      <c r="A141" s="330"/>
      <c r="B141" s="318"/>
      <c r="C141" s="335"/>
      <c r="D141" s="227"/>
      <c r="E141" s="245"/>
      <c r="F141" s="245"/>
      <c r="G141" s="245"/>
      <c r="H141" s="225"/>
      <c r="I141" s="225"/>
      <c r="J141" s="246"/>
      <c r="K141" s="227"/>
      <c r="L141" s="387"/>
      <c r="M141" s="225"/>
      <c r="N141" s="225"/>
      <c r="O141" s="246"/>
      <c r="P141" s="387"/>
      <c r="Q141" s="225"/>
      <c r="R141" s="225"/>
      <c r="S141" s="246"/>
    </row>
    <row r="142" spans="1:19" ht="124.95" customHeight="1" thickTop="1" thickBot="1">
      <c r="A142" s="401" t="s">
        <v>55</v>
      </c>
      <c r="B142" s="402"/>
      <c r="C142" s="334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4"/>
      <c r="M142" s="239"/>
      <c r="N142" s="239"/>
      <c r="O142" s="240"/>
      <c r="P142" s="384"/>
      <c r="Q142" s="239"/>
      <c r="R142" s="239"/>
      <c r="S142" s="240"/>
    </row>
    <row r="143" spans="1:19" ht="61.8" thickTop="1">
      <c r="A143" s="322"/>
      <c r="B143" s="264"/>
      <c r="C143" s="323"/>
      <c r="D143" s="69"/>
      <c r="E143" s="235"/>
      <c r="F143" s="235"/>
      <c r="G143" s="235"/>
      <c r="H143" s="66"/>
      <c r="I143" s="66"/>
      <c r="J143" s="236"/>
      <c r="K143" s="69"/>
      <c r="L143" s="383"/>
      <c r="M143" s="66"/>
      <c r="N143" s="66"/>
      <c r="O143" s="236"/>
      <c r="P143" s="383"/>
      <c r="Q143" s="66"/>
      <c r="R143" s="66"/>
      <c r="S143" s="236"/>
    </row>
    <row r="144" spans="1:19">
      <c r="A144" s="400"/>
      <c r="B144" s="397"/>
      <c r="C144" s="198"/>
      <c r="D144" s="59"/>
      <c r="E144" s="231"/>
      <c r="F144" s="231"/>
      <c r="G144" s="231"/>
      <c r="H144" s="66"/>
      <c r="I144" s="66"/>
      <c r="J144" s="232"/>
      <c r="K144" s="59"/>
      <c r="L144" s="381"/>
      <c r="M144" s="66"/>
      <c r="N144" s="66"/>
      <c r="O144" s="232"/>
      <c r="P144" s="381"/>
      <c r="Q144" s="66"/>
      <c r="R144" s="66"/>
      <c r="S144" s="232"/>
    </row>
    <row r="145" spans="1:19" ht="132" customHeight="1">
      <c r="A145" s="324" t="s">
        <v>57</v>
      </c>
      <c r="B145" s="264"/>
      <c r="C145" s="323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5">
        <v>0</v>
      </c>
      <c r="M145" s="66"/>
      <c r="N145" s="66"/>
      <c r="O145" s="218">
        <f>L145+M145-N145</f>
        <v>0</v>
      </c>
      <c r="P145" s="375">
        <v>0</v>
      </c>
      <c r="Q145" s="66"/>
      <c r="R145" s="66"/>
      <c r="S145" s="218">
        <f>P145+Q145-R145</f>
        <v>0</v>
      </c>
    </row>
    <row r="146" spans="1:19" ht="54" customHeight="1">
      <c r="A146" s="322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5">
        <v>0</v>
      </c>
      <c r="M146" s="66"/>
      <c r="N146" s="66"/>
      <c r="O146" s="218">
        <f>L146+M146-N146</f>
        <v>0</v>
      </c>
      <c r="P146" s="375">
        <v>0</v>
      </c>
      <c r="Q146" s="66"/>
      <c r="R146" s="66"/>
      <c r="S146" s="218">
        <f>P146+Q146-R146</f>
        <v>0</v>
      </c>
    </row>
    <row r="147" spans="1:19" ht="54" customHeight="1">
      <c r="A147" s="322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5">
        <f>SUM(L145:L146)</f>
        <v>0</v>
      </c>
      <c r="M147" s="66"/>
      <c r="N147" s="66"/>
      <c r="O147" s="218">
        <f>L147+M147-N147</f>
        <v>0</v>
      </c>
      <c r="P147" s="375">
        <f>SUM(P145:P146)</f>
        <v>0</v>
      </c>
      <c r="Q147" s="66"/>
      <c r="R147" s="66"/>
      <c r="S147" s="218">
        <f>P147+Q147-R147</f>
        <v>0</v>
      </c>
    </row>
    <row r="148" spans="1:19" ht="54" customHeight="1">
      <c r="A148" s="400"/>
      <c r="B148" s="397"/>
      <c r="C148" s="198"/>
      <c r="D148" s="59"/>
      <c r="E148" s="231"/>
      <c r="F148" s="231"/>
      <c r="G148" s="231"/>
      <c r="H148" s="66"/>
      <c r="I148" s="66"/>
      <c r="J148" s="232"/>
      <c r="K148" s="59"/>
      <c r="L148" s="381"/>
      <c r="M148" s="66"/>
      <c r="N148" s="66"/>
      <c r="O148" s="232"/>
      <c r="P148" s="381"/>
      <c r="Q148" s="66"/>
      <c r="R148" s="66"/>
      <c r="S148" s="232"/>
    </row>
    <row r="149" spans="1:19" ht="108.6" customHeight="1">
      <c r="A149" s="324" t="s">
        <v>59</v>
      </c>
      <c r="B149" s="264"/>
      <c r="C149" s="323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5">
        <v>0</v>
      </c>
      <c r="M149" s="66"/>
      <c r="N149" s="66"/>
      <c r="O149" s="218">
        <f>L149+M149-N149</f>
        <v>0</v>
      </c>
      <c r="P149" s="375">
        <v>0</v>
      </c>
      <c r="Q149" s="66"/>
      <c r="R149" s="66"/>
      <c r="S149" s="218">
        <f>P149+Q149-R149</f>
        <v>0</v>
      </c>
    </row>
    <row r="150" spans="1:19" ht="108.6" customHeight="1">
      <c r="A150" s="322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5">
        <v>0</v>
      </c>
      <c r="M150" s="66"/>
      <c r="N150" s="66"/>
      <c r="O150" s="218">
        <f>L150+M150-N150</f>
        <v>0</v>
      </c>
      <c r="P150" s="375">
        <v>0</v>
      </c>
      <c r="Q150" s="66"/>
      <c r="R150" s="66"/>
      <c r="S150" s="218">
        <f>P150+Q150-R150</f>
        <v>0</v>
      </c>
    </row>
    <row r="151" spans="1:19" ht="108.6" customHeight="1">
      <c r="A151" s="322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5">
        <f>SUM(L149:L150)</f>
        <v>0</v>
      </c>
      <c r="M151" s="66"/>
      <c r="N151" s="66"/>
      <c r="O151" s="218">
        <f>L151+M151-N151</f>
        <v>0</v>
      </c>
      <c r="P151" s="375">
        <f>SUM(P149:P150)</f>
        <v>0</v>
      </c>
      <c r="Q151" s="66"/>
      <c r="R151" s="66"/>
      <c r="S151" s="218">
        <f>P151+Q151-R151</f>
        <v>0</v>
      </c>
    </row>
    <row r="152" spans="1:19" ht="90.6" customHeight="1">
      <c r="A152" s="322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1"/>
      <c r="M152" s="66"/>
      <c r="N152" s="66"/>
      <c r="O152" s="232"/>
      <c r="P152" s="381"/>
      <c r="Q152" s="66"/>
      <c r="R152" s="66"/>
      <c r="S152" s="232"/>
    </row>
    <row r="153" spans="1:19" ht="153.6" customHeight="1">
      <c r="A153" s="324" t="s">
        <v>61</v>
      </c>
      <c r="B153" s="264"/>
      <c r="C153" s="323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5">
        <v>0</v>
      </c>
      <c r="M153" s="66"/>
      <c r="N153" s="66"/>
      <c r="O153" s="218">
        <f>L153+M153-N153</f>
        <v>0</v>
      </c>
      <c r="P153" s="375">
        <v>0</v>
      </c>
      <c r="Q153" s="66"/>
      <c r="R153" s="66"/>
      <c r="S153" s="218">
        <f>P153+Q153-R153</f>
        <v>0</v>
      </c>
    </row>
    <row r="154" spans="1:19">
      <c r="A154" s="322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5">
        <v>0</v>
      </c>
      <c r="M154" s="66"/>
      <c r="N154" s="66"/>
      <c r="O154" s="218">
        <f>L154+M154-N154</f>
        <v>0</v>
      </c>
      <c r="P154" s="375">
        <v>0</v>
      </c>
      <c r="Q154" s="66"/>
      <c r="R154" s="66"/>
      <c r="S154" s="218">
        <f>P154+Q154-R154</f>
        <v>0</v>
      </c>
    </row>
    <row r="155" spans="1:19">
      <c r="A155" s="322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5">
        <f>SUM(L153:L154)</f>
        <v>0</v>
      </c>
      <c r="M155" s="66"/>
      <c r="N155" s="66"/>
      <c r="O155" s="218">
        <f>L155+M155-N155</f>
        <v>0</v>
      </c>
      <c r="P155" s="375">
        <f>SUM(P153:P154)</f>
        <v>0</v>
      </c>
      <c r="Q155" s="66"/>
      <c r="R155" s="66"/>
      <c r="S155" s="218">
        <f>P155+Q155-R155</f>
        <v>0</v>
      </c>
    </row>
    <row r="156" spans="1:19">
      <c r="A156" s="322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1"/>
      <c r="M156" s="66"/>
      <c r="N156" s="66"/>
      <c r="O156" s="232"/>
      <c r="P156" s="381"/>
      <c r="Q156" s="66"/>
      <c r="R156" s="66"/>
      <c r="S156" s="232"/>
    </row>
    <row r="157" spans="1:19" ht="216.6" customHeight="1">
      <c r="A157" s="324" t="s">
        <v>63</v>
      </c>
      <c r="B157" s="264"/>
      <c r="C157" s="323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5">
        <v>0</v>
      </c>
      <c r="M157" s="66"/>
      <c r="N157" s="66"/>
      <c r="O157" s="218">
        <f>L157+M157-N157</f>
        <v>0</v>
      </c>
      <c r="P157" s="375">
        <v>0</v>
      </c>
      <c r="Q157" s="66"/>
      <c r="R157" s="66"/>
      <c r="S157" s="218">
        <f>P157+Q157-R157</f>
        <v>0</v>
      </c>
    </row>
    <row r="158" spans="1:19">
      <c r="A158" s="322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5">
        <v>0</v>
      </c>
      <c r="M158" s="66"/>
      <c r="N158" s="66"/>
      <c r="O158" s="218">
        <f>L158+M158-N158</f>
        <v>0</v>
      </c>
      <c r="P158" s="375">
        <v>0</v>
      </c>
      <c r="Q158" s="66"/>
      <c r="R158" s="66"/>
      <c r="S158" s="218">
        <f>P158+Q158-R158</f>
        <v>0</v>
      </c>
    </row>
    <row r="159" spans="1:19">
      <c r="A159" s="322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5">
        <f>SUM(L157:L158)</f>
        <v>0</v>
      </c>
      <c r="M159" s="66"/>
      <c r="N159" s="66"/>
      <c r="O159" s="218">
        <f>L159+M159-N159</f>
        <v>0</v>
      </c>
      <c r="P159" s="375">
        <f>SUM(P157:P158)</f>
        <v>0</v>
      </c>
      <c r="Q159" s="66"/>
      <c r="R159" s="66"/>
      <c r="S159" s="218">
        <f>P159+Q159-R159</f>
        <v>0</v>
      </c>
    </row>
    <row r="160" spans="1:19">
      <c r="A160" s="333"/>
      <c r="B160" s="223"/>
      <c r="C160" s="326"/>
      <c r="D160" s="71"/>
      <c r="E160" s="233"/>
      <c r="F160" s="233"/>
      <c r="G160" s="233"/>
      <c r="H160" s="219"/>
      <c r="I160" s="219"/>
      <c r="J160" s="234"/>
      <c r="K160" s="71"/>
      <c r="L160" s="382"/>
      <c r="M160" s="219"/>
      <c r="N160" s="219"/>
      <c r="O160" s="234"/>
      <c r="P160" s="382"/>
      <c r="Q160" s="219"/>
      <c r="R160" s="219"/>
      <c r="S160" s="234"/>
    </row>
    <row r="161" spans="1:19">
      <c r="A161" s="336"/>
      <c r="B161" s="337"/>
      <c r="C161" s="338"/>
      <c r="D161" s="250"/>
      <c r="E161" s="247"/>
      <c r="F161" s="247"/>
      <c r="G161" s="247"/>
      <c r="H161" s="248"/>
      <c r="I161" s="248"/>
      <c r="J161" s="249"/>
      <c r="K161" s="250"/>
      <c r="L161" s="388"/>
      <c r="M161" s="248"/>
      <c r="N161" s="248"/>
      <c r="O161" s="249"/>
      <c r="P161" s="388"/>
      <c r="Q161" s="248"/>
      <c r="R161" s="248"/>
      <c r="S161" s="249"/>
    </row>
    <row r="162" spans="1:19" ht="43.5" customHeight="1">
      <c r="A162" s="396" t="s">
        <v>65</v>
      </c>
      <c r="B162" s="397"/>
      <c r="C162" s="327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8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8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>
      <c r="A163" s="313"/>
      <c r="B163" s="264"/>
      <c r="C163" s="327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8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8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>
      <c r="A164" s="313"/>
      <c r="B164" s="264"/>
      <c r="C164" s="327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8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8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>
      <c r="A165" s="398"/>
      <c r="B165" s="399"/>
      <c r="C165" s="329"/>
      <c r="D165" s="73"/>
      <c r="E165" s="221"/>
      <c r="F165" s="221"/>
      <c r="G165" s="221"/>
      <c r="H165" s="219"/>
      <c r="I165" s="219"/>
      <c r="J165" s="222"/>
      <c r="K165" s="73"/>
      <c r="L165" s="379"/>
      <c r="M165" s="219"/>
      <c r="N165" s="219"/>
      <c r="O165" s="222"/>
      <c r="P165" s="379"/>
      <c r="Q165" s="219"/>
      <c r="R165" s="219"/>
      <c r="S165" s="222"/>
    </row>
    <row r="166" spans="1:19">
      <c r="A166" s="324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1"/>
      <c r="M166" s="66"/>
      <c r="N166" s="66"/>
      <c r="O166" s="232"/>
      <c r="P166" s="381"/>
      <c r="Q166" s="66"/>
      <c r="R166" s="66"/>
      <c r="S166" s="232"/>
    </row>
    <row r="167" spans="1:19" ht="61.8" thickBot="1">
      <c r="A167" s="330"/>
      <c r="B167" s="318"/>
      <c r="C167" s="335"/>
      <c r="D167" s="227"/>
      <c r="E167" s="245"/>
      <c r="F167" s="245"/>
      <c r="G167" s="245"/>
      <c r="H167" s="225"/>
      <c r="I167" s="225"/>
      <c r="J167" s="246"/>
      <c r="K167" s="227"/>
      <c r="L167" s="387"/>
      <c r="M167" s="225"/>
      <c r="N167" s="225"/>
      <c r="O167" s="246"/>
      <c r="P167" s="387"/>
      <c r="Q167" s="225"/>
      <c r="R167" s="225"/>
      <c r="S167" s="246"/>
    </row>
    <row r="168" spans="1:19" ht="62.4" thickTop="1" thickBot="1">
      <c r="A168" s="394" t="s">
        <v>66</v>
      </c>
      <c r="B168" s="395"/>
      <c r="C168" s="332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7"/>
      <c r="M168" s="225"/>
      <c r="N168" s="225"/>
      <c r="O168" s="246"/>
      <c r="P168" s="387"/>
      <c r="Q168" s="225"/>
      <c r="R168" s="225"/>
      <c r="S168" s="246"/>
    </row>
    <row r="169" spans="1:19" ht="61.8" thickTop="1">
      <c r="A169" s="322"/>
      <c r="B169" s="264"/>
      <c r="C169" s="323"/>
      <c r="D169" s="69"/>
      <c r="E169" s="235"/>
      <c r="F169" s="235"/>
      <c r="G169" s="235"/>
      <c r="H169" s="66"/>
      <c r="I169" s="66"/>
      <c r="J169" s="236"/>
      <c r="K169" s="69"/>
      <c r="L169" s="383"/>
      <c r="M169" s="66"/>
      <c r="N169" s="66"/>
      <c r="O169" s="236"/>
      <c r="P169" s="383"/>
      <c r="Q169" s="66"/>
      <c r="R169" s="66"/>
      <c r="S169" s="236"/>
    </row>
    <row r="170" spans="1:19" ht="122.4">
      <c r="A170" s="324" t="s">
        <v>68</v>
      </c>
      <c r="B170" s="264"/>
      <c r="C170" s="323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5">
        <v>0</v>
      </c>
      <c r="M170" s="66"/>
      <c r="N170" s="66"/>
      <c r="O170" s="218">
        <f>L170+M170-N170</f>
        <v>0</v>
      </c>
      <c r="P170" s="375">
        <v>0</v>
      </c>
      <c r="Q170" s="66"/>
      <c r="R170" s="66"/>
      <c r="S170" s="218">
        <f>P170+Q170-R170</f>
        <v>0</v>
      </c>
    </row>
    <row r="171" spans="1:19">
      <c r="A171" s="324"/>
      <c r="B171" s="264"/>
      <c r="C171" s="323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5">
        <v>0</v>
      </c>
      <c r="M171" s="66"/>
      <c r="N171" s="66"/>
      <c r="O171" s="218">
        <f>L171+M171-N171</f>
        <v>0</v>
      </c>
      <c r="P171" s="375">
        <v>0</v>
      </c>
      <c r="Q171" s="66"/>
      <c r="R171" s="66"/>
      <c r="S171" s="218">
        <f>P171+Q171-R171</f>
        <v>0</v>
      </c>
    </row>
    <row r="172" spans="1:19">
      <c r="A172" s="322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5">
        <f>SUM(L170:L171)</f>
        <v>0</v>
      </c>
      <c r="M172" s="66"/>
      <c r="N172" s="66"/>
      <c r="O172" s="218">
        <f>L172+M172-N172</f>
        <v>0</v>
      </c>
      <c r="P172" s="375">
        <f>SUM(P170:P171)</f>
        <v>0</v>
      </c>
      <c r="Q172" s="66"/>
      <c r="R172" s="66"/>
      <c r="S172" s="218">
        <f>P172+Q172-R172</f>
        <v>0</v>
      </c>
    </row>
    <row r="173" spans="1:19">
      <c r="A173" s="322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1"/>
      <c r="M173" s="66"/>
      <c r="N173" s="66"/>
      <c r="O173" s="232"/>
      <c r="P173" s="381"/>
      <c r="Q173" s="66"/>
      <c r="R173" s="66"/>
      <c r="S173" s="232"/>
    </row>
    <row r="174" spans="1:19" ht="122.4">
      <c r="A174" s="324" t="s">
        <v>70</v>
      </c>
      <c r="B174" s="264"/>
      <c r="C174" s="323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5">
        <v>0</v>
      </c>
      <c r="M174" s="66"/>
      <c r="N174" s="66"/>
      <c r="O174" s="218">
        <f>L174+M174-N174</f>
        <v>0</v>
      </c>
      <c r="P174" s="375">
        <v>0</v>
      </c>
      <c r="Q174" s="66"/>
      <c r="R174" s="66"/>
      <c r="S174" s="218">
        <f>P174+Q174-R174</f>
        <v>0</v>
      </c>
    </row>
    <row r="175" spans="1:19">
      <c r="A175" s="324"/>
      <c r="B175" s="264"/>
      <c r="C175" s="323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5">
        <v>0</v>
      </c>
      <c r="M175" s="66"/>
      <c r="N175" s="66"/>
      <c r="O175" s="218">
        <f>L175+M175-N175</f>
        <v>0</v>
      </c>
      <c r="P175" s="375">
        <v>0</v>
      </c>
      <c r="Q175" s="66"/>
      <c r="R175" s="66"/>
      <c r="S175" s="218">
        <f>P175+Q175-R175</f>
        <v>0</v>
      </c>
    </row>
    <row r="176" spans="1:19">
      <c r="A176" s="322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5">
        <f>SUM(L174:L175)</f>
        <v>0</v>
      </c>
      <c r="M176" s="66"/>
      <c r="N176" s="66"/>
      <c r="O176" s="218">
        <f>L176+M176-N176</f>
        <v>0</v>
      </c>
      <c r="P176" s="375">
        <f>SUM(P174:P175)</f>
        <v>0</v>
      </c>
      <c r="Q176" s="66"/>
      <c r="R176" s="66"/>
      <c r="S176" s="218">
        <f>P176+Q176-R176</f>
        <v>0</v>
      </c>
    </row>
    <row r="177" spans="1:19">
      <c r="A177" s="322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1"/>
      <c r="M177" s="66"/>
      <c r="N177" s="66"/>
      <c r="O177" s="232"/>
      <c r="P177" s="381"/>
      <c r="Q177" s="66"/>
      <c r="R177" s="66"/>
      <c r="S177" s="232"/>
    </row>
    <row r="178" spans="1:19" ht="183.6">
      <c r="A178" s="324" t="s">
        <v>72</v>
      </c>
      <c r="B178" s="264"/>
      <c r="C178" s="323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5">
        <v>0</v>
      </c>
      <c r="M178" s="66"/>
      <c r="N178" s="66"/>
      <c r="O178" s="218">
        <f>L178+M178-N178</f>
        <v>0</v>
      </c>
      <c r="P178" s="375">
        <v>0</v>
      </c>
      <c r="Q178" s="66"/>
      <c r="R178" s="66"/>
      <c r="S178" s="218">
        <f>P178+Q178-R178</f>
        <v>0</v>
      </c>
    </row>
    <row r="179" spans="1:19">
      <c r="A179" s="324"/>
      <c r="B179" s="264"/>
      <c r="C179" s="323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5">
        <v>0</v>
      </c>
      <c r="M179" s="66"/>
      <c r="N179" s="66"/>
      <c r="O179" s="218">
        <f>L179+M179-N179</f>
        <v>0</v>
      </c>
      <c r="P179" s="375">
        <v>0</v>
      </c>
      <c r="Q179" s="66"/>
      <c r="R179" s="66"/>
      <c r="S179" s="218">
        <f>P179+Q179-R179</f>
        <v>0</v>
      </c>
    </row>
    <row r="180" spans="1:19">
      <c r="A180" s="322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5">
        <f>SUM(L178:L179)</f>
        <v>0</v>
      </c>
      <c r="M180" s="66"/>
      <c r="N180" s="66"/>
      <c r="O180" s="218">
        <f>L180+M180-N180</f>
        <v>0</v>
      </c>
      <c r="P180" s="375">
        <f>SUM(P178:P179)</f>
        <v>0</v>
      </c>
      <c r="Q180" s="66"/>
      <c r="R180" s="66"/>
      <c r="S180" s="218">
        <f>P180+Q180-R180</f>
        <v>0</v>
      </c>
    </row>
    <row r="181" spans="1:19">
      <c r="A181" s="322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1"/>
      <c r="M181" s="66"/>
      <c r="N181" s="66"/>
      <c r="O181" s="232"/>
      <c r="P181" s="381"/>
      <c r="Q181" s="66"/>
      <c r="R181" s="66"/>
      <c r="S181" s="232"/>
    </row>
    <row r="182" spans="1:19" ht="122.4">
      <c r="A182" s="324" t="s">
        <v>74</v>
      </c>
      <c r="B182" s="264"/>
      <c r="C182" s="323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5">
        <v>0</v>
      </c>
      <c r="M182" s="66"/>
      <c r="N182" s="66"/>
      <c r="O182" s="218">
        <f>L182+M182-N182</f>
        <v>0</v>
      </c>
      <c r="P182" s="375">
        <v>0</v>
      </c>
      <c r="Q182" s="66"/>
      <c r="R182" s="66"/>
      <c r="S182" s="218">
        <f>P182+Q182-R182</f>
        <v>0</v>
      </c>
    </row>
    <row r="183" spans="1:19">
      <c r="A183" s="322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5">
        <v>0</v>
      </c>
      <c r="M183" s="66"/>
      <c r="N183" s="66"/>
      <c r="O183" s="218">
        <f>L183+M183-N183</f>
        <v>0</v>
      </c>
      <c r="P183" s="375">
        <v>0</v>
      </c>
      <c r="Q183" s="66"/>
      <c r="R183" s="66"/>
      <c r="S183" s="218">
        <f>P183+Q183-R183</f>
        <v>0</v>
      </c>
    </row>
    <row r="184" spans="1:19">
      <c r="A184" s="322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5">
        <f>SUM(L182:L183)</f>
        <v>0</v>
      </c>
      <c r="M184" s="66"/>
      <c r="N184" s="66"/>
      <c r="O184" s="218">
        <f>L184+M184-N184</f>
        <v>0</v>
      </c>
      <c r="P184" s="375">
        <f>SUM(P182:P183)</f>
        <v>0</v>
      </c>
      <c r="Q184" s="66"/>
      <c r="R184" s="66"/>
      <c r="S184" s="218">
        <f>P184+Q184-R184</f>
        <v>0</v>
      </c>
    </row>
    <row r="185" spans="1:19">
      <c r="A185" s="333"/>
      <c r="B185" s="223"/>
      <c r="C185" s="326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2"/>
      <c r="M185" s="219"/>
      <c r="N185" s="219"/>
      <c r="O185" s="234"/>
      <c r="P185" s="382"/>
      <c r="Q185" s="219"/>
      <c r="R185" s="219"/>
      <c r="S185" s="234"/>
    </row>
    <row r="186" spans="1:19">
      <c r="A186" s="322"/>
      <c r="B186" s="264"/>
      <c r="C186" s="327"/>
      <c r="D186" s="237"/>
      <c r="E186" s="235"/>
      <c r="F186" s="235"/>
      <c r="G186" s="235"/>
      <c r="H186" s="66"/>
      <c r="I186" s="66"/>
      <c r="J186" s="236"/>
      <c r="K186" s="237"/>
      <c r="L186" s="383"/>
      <c r="M186" s="66"/>
      <c r="N186" s="66"/>
      <c r="O186" s="236"/>
      <c r="P186" s="383"/>
      <c r="Q186" s="66"/>
      <c r="R186" s="66"/>
      <c r="S186" s="236"/>
    </row>
    <row r="187" spans="1:19">
      <c r="A187" s="396" t="s">
        <v>76</v>
      </c>
      <c r="B187" s="397"/>
      <c r="C187" s="327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5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5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>
      <c r="A188" s="313"/>
      <c r="B188" s="264"/>
      <c r="C188" s="327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5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5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>
      <c r="A189" s="313"/>
      <c r="B189" s="264"/>
      <c r="C189" s="327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5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5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>
      <c r="A190" s="398"/>
      <c r="B190" s="399"/>
      <c r="C190" s="329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9"/>
      <c r="M190" s="219"/>
      <c r="N190" s="219"/>
      <c r="O190" s="222"/>
      <c r="P190" s="379"/>
      <c r="Q190" s="219"/>
      <c r="R190" s="219"/>
      <c r="S190" s="222"/>
    </row>
    <row r="191" spans="1:19" ht="61.8" thickBot="1">
      <c r="A191" s="330" t="s">
        <v>2</v>
      </c>
      <c r="B191" s="318"/>
      <c r="C191" s="335"/>
      <c r="D191" s="227"/>
      <c r="E191" s="245"/>
      <c r="F191" s="245"/>
      <c r="G191" s="245"/>
      <c r="H191" s="225"/>
      <c r="I191" s="225"/>
      <c r="J191" s="246"/>
      <c r="K191" s="227"/>
      <c r="L191" s="387"/>
      <c r="M191" s="225"/>
      <c r="N191" s="225"/>
      <c r="O191" s="246"/>
      <c r="P191" s="387"/>
      <c r="Q191" s="225"/>
      <c r="R191" s="225"/>
      <c r="S191" s="246"/>
    </row>
    <row r="192" spans="1:19" ht="148.5" customHeight="1" thickTop="1" thickBot="1">
      <c r="A192" s="394" t="s">
        <v>77</v>
      </c>
      <c r="B192" s="395"/>
      <c r="C192" s="332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7"/>
      <c r="M192" s="225"/>
      <c r="N192" s="225"/>
      <c r="O192" s="246"/>
      <c r="P192" s="387"/>
      <c r="Q192" s="225"/>
      <c r="R192" s="225"/>
      <c r="S192" s="246"/>
    </row>
    <row r="193" spans="1:19" ht="61.8" thickTop="1">
      <c r="A193" s="339"/>
      <c r="B193" s="237"/>
      <c r="C193" s="327"/>
      <c r="D193" s="237"/>
      <c r="E193" s="235"/>
      <c r="F193" s="235"/>
      <c r="G193" s="235"/>
      <c r="H193" s="66"/>
      <c r="I193" s="66"/>
      <c r="J193" s="236"/>
      <c r="K193" s="237"/>
      <c r="L193" s="383"/>
      <c r="M193" s="66"/>
      <c r="N193" s="66"/>
      <c r="O193" s="236"/>
      <c r="P193" s="383"/>
      <c r="Q193" s="66"/>
      <c r="R193" s="66"/>
      <c r="S193" s="236"/>
    </row>
    <row r="194" spans="1:19">
      <c r="A194" s="339"/>
      <c r="B194" s="237"/>
      <c r="C194" s="327"/>
      <c r="D194" s="237"/>
      <c r="E194" s="235"/>
      <c r="F194" s="235"/>
      <c r="G194" s="235"/>
      <c r="H194" s="66"/>
      <c r="I194" s="66"/>
      <c r="J194" s="236"/>
      <c r="K194" s="237"/>
      <c r="L194" s="383"/>
      <c r="M194" s="66"/>
      <c r="N194" s="66"/>
      <c r="O194" s="236"/>
      <c r="P194" s="383"/>
      <c r="Q194" s="66"/>
      <c r="R194" s="66"/>
      <c r="S194" s="236"/>
    </row>
    <row r="195" spans="1:19" s="60" customFormat="1">
      <c r="A195" s="322"/>
      <c r="B195" s="264"/>
      <c r="C195" s="323"/>
      <c r="D195" s="69"/>
      <c r="E195" s="235"/>
      <c r="F195" s="235"/>
      <c r="G195" s="235"/>
      <c r="H195" s="66"/>
      <c r="I195" s="66"/>
      <c r="J195" s="236"/>
      <c r="K195" s="69"/>
      <c r="L195" s="383"/>
      <c r="M195" s="66"/>
      <c r="N195" s="66"/>
      <c r="O195" s="236"/>
      <c r="P195" s="383"/>
      <c r="Q195" s="66"/>
      <c r="R195" s="66"/>
      <c r="S195" s="236"/>
    </row>
    <row r="196" spans="1:19" s="60" customFormat="1" ht="122.4">
      <c r="A196" s="324" t="s">
        <v>79</v>
      </c>
      <c r="B196" s="264"/>
      <c r="C196" s="323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5">
        <v>0</v>
      </c>
      <c r="M196" s="66"/>
      <c r="N196" s="66"/>
      <c r="O196" s="218">
        <f>L196+M196-N196</f>
        <v>0</v>
      </c>
      <c r="P196" s="375">
        <v>0</v>
      </c>
      <c r="Q196" s="66"/>
      <c r="R196" s="66"/>
      <c r="S196" s="218">
        <f>P196+Q196-R196</f>
        <v>0</v>
      </c>
    </row>
    <row r="197" spans="1:19" s="60" customFormat="1">
      <c r="A197" s="324"/>
      <c r="B197" s="264"/>
      <c r="C197" s="323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5">
        <v>0</v>
      </c>
      <c r="M197" s="66"/>
      <c r="N197" s="66"/>
      <c r="O197" s="218">
        <f>L197+M197-N197</f>
        <v>0</v>
      </c>
      <c r="P197" s="375">
        <v>0</v>
      </c>
      <c r="Q197" s="66"/>
      <c r="R197" s="66"/>
      <c r="S197" s="218">
        <f>P197+Q197-R197</f>
        <v>0</v>
      </c>
    </row>
    <row r="198" spans="1:19" s="60" customFormat="1">
      <c r="A198" s="324"/>
      <c r="B198" s="264"/>
      <c r="C198" s="323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5">
        <f>SUM(L196:L197)</f>
        <v>0</v>
      </c>
      <c r="M198" s="66"/>
      <c r="N198" s="66"/>
      <c r="O198" s="218">
        <f>L198+M198-N198</f>
        <v>0</v>
      </c>
      <c r="P198" s="375">
        <f>SUM(P196:P197)</f>
        <v>0</v>
      </c>
      <c r="Q198" s="66"/>
      <c r="R198" s="66"/>
      <c r="S198" s="218">
        <f>P198+Q198-R198</f>
        <v>0</v>
      </c>
    </row>
    <row r="199" spans="1:19" s="60" customFormat="1">
      <c r="A199" s="322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1"/>
      <c r="M199" s="66"/>
      <c r="N199" s="66"/>
      <c r="O199" s="232"/>
      <c r="P199" s="381"/>
      <c r="Q199" s="66"/>
      <c r="R199" s="66"/>
      <c r="S199" s="232"/>
    </row>
    <row r="200" spans="1:19">
      <c r="A200" s="339"/>
      <c r="B200" s="237"/>
      <c r="C200" s="327"/>
      <c r="D200" s="237"/>
      <c r="E200" s="235"/>
      <c r="F200" s="235"/>
      <c r="G200" s="235"/>
      <c r="H200" s="66"/>
      <c r="I200" s="66"/>
      <c r="J200" s="236"/>
      <c r="K200" s="237"/>
      <c r="L200" s="383"/>
      <c r="M200" s="66"/>
      <c r="N200" s="66"/>
      <c r="O200" s="236"/>
      <c r="P200" s="383"/>
      <c r="Q200" s="66"/>
      <c r="R200" s="66"/>
      <c r="S200" s="236"/>
    </row>
    <row r="201" spans="1:19">
      <c r="A201" s="336"/>
      <c r="B201" s="337"/>
      <c r="C201" s="338"/>
      <c r="D201" s="250"/>
      <c r="E201" s="251"/>
      <c r="F201" s="251"/>
      <c r="G201" s="251"/>
      <c r="H201" s="248"/>
      <c r="I201" s="248"/>
      <c r="J201" s="252"/>
      <c r="K201" s="250"/>
      <c r="L201" s="389"/>
      <c r="M201" s="248"/>
      <c r="N201" s="248"/>
      <c r="O201" s="252"/>
      <c r="P201" s="389"/>
      <c r="Q201" s="248"/>
      <c r="R201" s="248"/>
      <c r="S201" s="252"/>
    </row>
    <row r="202" spans="1:19" s="328" customFormat="1" ht="122.4">
      <c r="A202" s="407" t="s">
        <v>81</v>
      </c>
      <c r="B202" s="408"/>
      <c r="C202" s="327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8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8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8" customFormat="1">
      <c r="A203" s="322"/>
      <c r="B203" s="69"/>
      <c r="C203" s="327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8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8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8" customFormat="1">
      <c r="A204" s="322"/>
      <c r="B204" s="69"/>
      <c r="C204" s="327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8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8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>
      <c r="A205" s="322"/>
      <c r="B205" s="69"/>
      <c r="C205" s="327"/>
      <c r="D205" s="237"/>
      <c r="E205" s="235"/>
      <c r="F205" s="235"/>
      <c r="G205" s="235"/>
      <c r="H205" s="66"/>
      <c r="I205" s="66"/>
      <c r="J205" s="236"/>
      <c r="K205" s="237"/>
      <c r="L205" s="383"/>
      <c r="M205" s="66"/>
      <c r="N205" s="66"/>
      <c r="O205" s="236"/>
      <c r="P205" s="383"/>
      <c r="Q205" s="66"/>
      <c r="R205" s="66"/>
      <c r="S205" s="236"/>
    </row>
    <row r="206" spans="1:19">
      <c r="A206" s="398"/>
      <c r="B206" s="399"/>
      <c r="C206" s="340"/>
      <c r="D206" s="253"/>
      <c r="E206" s="221"/>
      <c r="F206" s="221"/>
      <c r="G206" s="221"/>
      <c r="H206" s="219"/>
      <c r="I206" s="219"/>
      <c r="J206" s="222"/>
      <c r="K206" s="253"/>
      <c r="L206" s="379"/>
      <c r="M206" s="219"/>
      <c r="N206" s="219"/>
      <c r="O206" s="222"/>
      <c r="P206" s="379"/>
      <c r="Q206" s="219"/>
      <c r="R206" s="219"/>
      <c r="S206" s="222"/>
    </row>
    <row r="207" spans="1:19">
      <c r="A207" s="341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1"/>
      <c r="M207" s="66"/>
      <c r="N207" s="66"/>
      <c r="O207" s="232"/>
      <c r="P207" s="381"/>
      <c r="Q207" s="66"/>
      <c r="R207" s="66"/>
      <c r="S207" s="232"/>
    </row>
    <row r="208" spans="1:19" ht="147.75" customHeight="1" thickBot="1">
      <c r="A208" s="394" t="s">
        <v>82</v>
      </c>
      <c r="B208" s="395"/>
      <c r="C208" s="332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7"/>
      <c r="M208" s="225"/>
      <c r="N208" s="225"/>
      <c r="O208" s="246"/>
      <c r="P208" s="387"/>
      <c r="Q208" s="225"/>
      <c r="R208" s="225"/>
      <c r="S208" s="246"/>
    </row>
    <row r="209" spans="1:19" ht="61.8" thickTop="1">
      <c r="A209" s="322"/>
      <c r="B209" s="264"/>
      <c r="C209" s="323"/>
      <c r="D209" s="69"/>
      <c r="E209" s="235"/>
      <c r="F209" s="235"/>
      <c r="G209" s="235"/>
      <c r="H209" s="66"/>
      <c r="I209" s="66"/>
      <c r="J209" s="236"/>
      <c r="K209" s="69"/>
      <c r="L209" s="383"/>
      <c r="M209" s="66"/>
      <c r="N209" s="66"/>
      <c r="O209" s="236"/>
      <c r="P209" s="383"/>
      <c r="Q209" s="66"/>
      <c r="R209" s="66"/>
      <c r="S209" s="236"/>
    </row>
    <row r="210" spans="1:19" ht="128.25" customHeight="1">
      <c r="A210" s="324" t="s">
        <v>84</v>
      </c>
      <c r="B210" s="264"/>
      <c r="C210" s="323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5">
        <v>0</v>
      </c>
      <c r="M210" s="66"/>
      <c r="N210" s="66"/>
      <c r="O210" s="218">
        <f>L210+M210-N210</f>
        <v>0</v>
      </c>
      <c r="P210" s="375">
        <v>0</v>
      </c>
      <c r="Q210" s="66"/>
      <c r="R210" s="66"/>
      <c r="S210" s="218">
        <f>P210+Q210-R210</f>
        <v>0</v>
      </c>
    </row>
    <row r="211" spans="1:19">
      <c r="A211" s="324"/>
      <c r="B211" s="264"/>
      <c r="C211" s="323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0</v>
      </c>
      <c r="J211" s="218">
        <f>G211+H211-I211</f>
        <v>5315950</v>
      </c>
      <c r="K211" s="62" t="s">
        <v>334</v>
      </c>
      <c r="L211" s="375">
        <v>5315950</v>
      </c>
      <c r="M211" s="66"/>
      <c r="N211" s="66"/>
      <c r="O211" s="218">
        <f>L211+M211-N211</f>
        <v>5315950</v>
      </c>
      <c r="P211" s="375">
        <v>5315950</v>
      </c>
      <c r="Q211" s="66"/>
      <c r="R211" s="66"/>
      <c r="S211" s="218">
        <f>P211+Q211-R211</f>
        <v>5315950</v>
      </c>
    </row>
    <row r="212" spans="1:19">
      <c r="A212" s="322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0</v>
      </c>
      <c r="J212" s="218">
        <f>G212+H212-I212</f>
        <v>5330349.7</v>
      </c>
      <c r="K212" s="62"/>
      <c r="L212" s="375">
        <v>0</v>
      </c>
      <c r="M212" s="66"/>
      <c r="N212" s="66"/>
      <c r="O212" s="218">
        <f>L212+M212-N212</f>
        <v>0</v>
      </c>
      <c r="P212" s="375">
        <v>0</v>
      </c>
      <c r="Q212" s="66"/>
      <c r="R212" s="66"/>
      <c r="S212" s="218">
        <f>P212+Q212-R212</f>
        <v>0</v>
      </c>
    </row>
    <row r="213" spans="1:19">
      <c r="A213" s="322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1"/>
      <c r="M213" s="66"/>
      <c r="N213" s="66"/>
      <c r="O213" s="232"/>
      <c r="P213" s="381"/>
      <c r="Q213" s="66"/>
      <c r="R213" s="66"/>
      <c r="S213" s="232"/>
    </row>
    <row r="214" spans="1:19">
      <c r="A214" s="322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1"/>
      <c r="M214" s="66"/>
      <c r="N214" s="66"/>
      <c r="O214" s="232"/>
      <c r="P214" s="381"/>
      <c r="Q214" s="66"/>
      <c r="R214" s="66"/>
      <c r="S214" s="232"/>
    </row>
    <row r="215" spans="1:19" ht="105.75" customHeight="1">
      <c r="A215" s="324" t="s">
        <v>86</v>
      </c>
      <c r="B215" s="264"/>
      <c r="C215" s="323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5">
        <v>0</v>
      </c>
      <c r="M215" s="66"/>
      <c r="N215" s="66"/>
      <c r="O215" s="218">
        <f>L215+M215-N215</f>
        <v>0</v>
      </c>
      <c r="P215" s="375">
        <v>0</v>
      </c>
      <c r="Q215" s="66"/>
      <c r="R215" s="66"/>
      <c r="S215" s="218">
        <f>P215+Q215-R215</f>
        <v>0</v>
      </c>
    </row>
    <row r="216" spans="1:19" ht="64.5" customHeight="1">
      <c r="A216" s="324"/>
      <c r="B216" s="264"/>
      <c r="C216" s="323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5">
        <v>2000</v>
      </c>
      <c r="M216" s="66"/>
      <c r="N216" s="66"/>
      <c r="O216" s="218">
        <f>L216+M216-N216</f>
        <v>2000</v>
      </c>
      <c r="P216" s="375">
        <v>2000</v>
      </c>
      <c r="Q216" s="66"/>
      <c r="R216" s="66"/>
      <c r="S216" s="218">
        <f>P216+Q216-R216</f>
        <v>2000</v>
      </c>
    </row>
    <row r="217" spans="1:19" ht="64.5" customHeight="1">
      <c r="A217" s="324"/>
      <c r="B217" s="264"/>
      <c r="C217" s="323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5">
        <v>0</v>
      </c>
      <c r="M217" s="66"/>
      <c r="N217" s="66"/>
      <c r="O217" s="218">
        <f>L217+M217-N217</f>
        <v>0</v>
      </c>
      <c r="P217" s="375">
        <v>0</v>
      </c>
      <c r="Q217" s="66"/>
      <c r="R217" s="66"/>
      <c r="S217" s="218">
        <f>P217+Q217-R217</f>
        <v>0</v>
      </c>
    </row>
    <row r="218" spans="1:19" ht="64.5" customHeight="1">
      <c r="A218" s="322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1"/>
      <c r="M218" s="66"/>
      <c r="N218" s="66"/>
      <c r="O218" s="232"/>
      <c r="P218" s="381"/>
      <c r="Q218" s="66"/>
      <c r="R218" s="66"/>
      <c r="S218" s="232"/>
    </row>
    <row r="219" spans="1:19">
      <c r="A219" s="333"/>
      <c r="B219" s="223"/>
      <c r="C219" s="326"/>
      <c r="D219" s="71"/>
      <c r="E219" s="233"/>
      <c r="F219" s="233"/>
      <c r="G219" s="233"/>
      <c r="H219" s="219"/>
      <c r="I219" s="219"/>
      <c r="J219" s="234"/>
      <c r="K219" s="71"/>
      <c r="L219" s="382"/>
      <c r="M219" s="219"/>
      <c r="N219" s="219"/>
      <c r="O219" s="234"/>
      <c r="P219" s="382"/>
      <c r="Q219" s="219"/>
      <c r="R219" s="219"/>
      <c r="S219" s="234"/>
    </row>
    <row r="220" spans="1:19">
      <c r="A220" s="336"/>
      <c r="B220" s="337"/>
      <c r="C220" s="338"/>
      <c r="D220" s="250"/>
      <c r="E220" s="251"/>
      <c r="F220" s="251"/>
      <c r="G220" s="251"/>
      <c r="H220" s="248"/>
      <c r="I220" s="248"/>
      <c r="J220" s="252"/>
      <c r="K220" s="250"/>
      <c r="L220" s="389"/>
      <c r="M220" s="248"/>
      <c r="N220" s="248"/>
      <c r="O220" s="252"/>
      <c r="P220" s="389"/>
      <c r="Q220" s="248"/>
      <c r="R220" s="248"/>
      <c r="S220" s="252"/>
    </row>
    <row r="221" spans="1:19" s="328" customFormat="1" ht="147" customHeight="1">
      <c r="A221" s="407" t="s">
        <v>88</v>
      </c>
      <c r="B221" s="408"/>
      <c r="C221" s="327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8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8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8" customFormat="1" ht="58.2" customHeight="1">
      <c r="A222" s="322"/>
      <c r="B222" s="69"/>
      <c r="C222" s="327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0</v>
      </c>
      <c r="J222" s="220">
        <f>G222+H222-I222</f>
        <v>5321950</v>
      </c>
      <c r="K222" s="69" t="s">
        <v>334</v>
      </c>
      <c r="L222" s="378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8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8" customFormat="1">
      <c r="A223" s="322"/>
      <c r="B223" s="69"/>
      <c r="C223" s="327"/>
      <c r="D223" s="69" t="s">
        <v>335</v>
      </c>
      <c r="E223" s="235"/>
      <c r="F223" s="72">
        <f>F217+F212</f>
        <v>4936779.29</v>
      </c>
      <c r="G223" s="72">
        <f t="shared" si="19"/>
        <v>5341767.3100000005</v>
      </c>
      <c r="H223" s="220">
        <f t="shared" si="19"/>
        <v>0</v>
      </c>
      <c r="I223" s="220">
        <f t="shared" si="19"/>
        <v>0</v>
      </c>
      <c r="J223" s="220">
        <f>G223+H223-I223</f>
        <v>5341767.3100000005</v>
      </c>
      <c r="K223" s="69"/>
      <c r="L223" s="390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8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>
      <c r="A224" s="322"/>
      <c r="B224" s="69"/>
      <c r="C224" s="327"/>
      <c r="D224" s="237"/>
      <c r="E224" s="235"/>
      <c r="F224" s="235"/>
      <c r="G224" s="235"/>
      <c r="H224" s="66"/>
      <c r="I224" s="66"/>
      <c r="J224" s="236"/>
      <c r="K224" s="237"/>
      <c r="L224" s="383"/>
      <c r="M224" s="66"/>
      <c r="N224" s="66"/>
      <c r="O224" s="236"/>
      <c r="P224" s="383"/>
      <c r="Q224" s="66"/>
      <c r="R224" s="66"/>
      <c r="S224" s="236"/>
    </row>
    <row r="225" spans="1:19">
      <c r="A225" s="398"/>
      <c r="B225" s="399"/>
      <c r="C225" s="340"/>
      <c r="D225" s="253"/>
      <c r="E225" s="221"/>
      <c r="F225" s="221"/>
      <c r="G225" s="221"/>
      <c r="H225" s="219"/>
      <c r="I225" s="219"/>
      <c r="J225" s="222"/>
      <c r="K225" s="253"/>
      <c r="L225" s="379"/>
      <c r="M225" s="219"/>
      <c r="N225" s="219"/>
      <c r="O225" s="222"/>
      <c r="P225" s="379"/>
      <c r="Q225" s="219"/>
      <c r="R225" s="219"/>
      <c r="S225" s="222"/>
    </row>
    <row r="226" spans="1:19">
      <c r="A226" s="336"/>
      <c r="B226" s="337"/>
      <c r="C226" s="338"/>
      <c r="D226" s="250"/>
      <c r="E226" s="251"/>
      <c r="F226" s="251"/>
      <c r="G226" s="251"/>
      <c r="H226" s="248"/>
      <c r="I226" s="248"/>
      <c r="J226" s="252"/>
      <c r="K226" s="250"/>
      <c r="L226" s="389"/>
      <c r="M226" s="248"/>
      <c r="N226" s="248"/>
      <c r="O226" s="252"/>
      <c r="P226" s="389"/>
      <c r="Q226" s="248"/>
      <c r="R226" s="248"/>
      <c r="S226" s="252"/>
    </row>
    <row r="227" spans="1:19" s="328" customFormat="1">
      <c r="A227" s="403" t="s">
        <v>89</v>
      </c>
      <c r="B227" s="404"/>
      <c r="C227" s="327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239021.40000000002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239021.40000000002</v>
      </c>
      <c r="K227" s="69"/>
      <c r="L227" s="378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8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8" customFormat="1">
      <c r="A228" s="342"/>
      <c r="B228" s="343"/>
      <c r="C228" s="327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28933076.579999998</v>
      </c>
      <c r="H228" s="220">
        <f t="shared" si="24"/>
        <v>0</v>
      </c>
      <c r="I228" s="220">
        <f t="shared" si="24"/>
        <v>0</v>
      </c>
      <c r="J228" s="220">
        <f>G228+H228-I228</f>
        <v>28933076.579999998</v>
      </c>
      <c r="K228" s="69" t="s">
        <v>334</v>
      </c>
      <c r="L228" s="378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8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8" customFormat="1">
      <c r="A229" s="342"/>
      <c r="B229" s="343"/>
      <c r="C229" s="327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29172097.98</v>
      </c>
      <c r="H229" s="220">
        <f>H223+H204+H189+H164+H138+H108+H82+H52</f>
        <v>0</v>
      </c>
      <c r="I229" s="220">
        <f t="shared" si="24"/>
        <v>0</v>
      </c>
      <c r="J229" s="220">
        <f>G229+H229-I229</f>
        <v>29172097.98</v>
      </c>
      <c r="K229" s="69"/>
      <c r="L229" s="378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8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>
      <c r="A230" s="342"/>
      <c r="B230" s="343"/>
      <c r="C230" s="327"/>
      <c r="D230" s="237"/>
      <c r="E230" s="235"/>
      <c r="F230" s="235"/>
      <c r="G230" s="235"/>
      <c r="H230" s="66"/>
      <c r="I230" s="66"/>
      <c r="J230" s="236"/>
      <c r="K230" s="237"/>
      <c r="L230" s="383"/>
      <c r="M230" s="66"/>
      <c r="N230" s="66"/>
      <c r="O230" s="236"/>
      <c r="P230" s="383"/>
      <c r="Q230" s="66"/>
      <c r="R230" s="66"/>
      <c r="S230" s="236"/>
    </row>
    <row r="231" spans="1:19" ht="61.8" thickBot="1">
      <c r="A231" s="405"/>
      <c r="B231" s="406"/>
      <c r="C231" s="332"/>
      <c r="D231" s="229"/>
      <c r="E231" s="245"/>
      <c r="F231" s="245"/>
      <c r="G231" s="245"/>
      <c r="H231" s="225"/>
      <c r="I231" s="225"/>
      <c r="J231" s="246"/>
      <c r="K231" s="229"/>
      <c r="L231" s="387"/>
      <c r="M231" s="225"/>
      <c r="N231" s="225"/>
      <c r="O231" s="246"/>
      <c r="P231" s="387"/>
      <c r="Q231" s="225"/>
      <c r="R231" s="225"/>
      <c r="S231" s="246"/>
    </row>
    <row r="232" spans="1:19" ht="61.8" thickTop="1">
      <c r="A232" s="344"/>
      <c r="B232" s="311"/>
      <c r="C232" s="345"/>
      <c r="D232" s="256"/>
      <c r="E232" s="254"/>
      <c r="F232" s="254"/>
      <c r="G232" s="254"/>
      <c r="H232" s="217"/>
      <c r="I232" s="217"/>
      <c r="J232" s="255"/>
      <c r="K232" s="256"/>
      <c r="L232" s="391"/>
      <c r="M232" s="217"/>
      <c r="N232" s="217"/>
      <c r="O232" s="255"/>
      <c r="P232" s="391"/>
      <c r="Q232" s="217"/>
      <c r="R232" s="217"/>
      <c r="S232" s="255"/>
    </row>
    <row r="233" spans="1:19" s="328" customFormat="1">
      <c r="A233" s="346" t="s">
        <v>90</v>
      </c>
      <c r="B233" s="264"/>
      <c r="C233" s="347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239021.40000000002</v>
      </c>
      <c r="H233" s="220">
        <f>H227</f>
        <v>0</v>
      </c>
      <c r="I233" s="220">
        <f>I227</f>
        <v>0</v>
      </c>
      <c r="J233" s="220">
        <f>J227</f>
        <v>239021.40000000002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8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8" customFormat="1">
      <c r="A234" s="346"/>
      <c r="B234" s="264"/>
      <c r="C234" s="347"/>
      <c r="D234" s="69" t="s">
        <v>334</v>
      </c>
      <c r="E234" s="235"/>
      <c r="F234" s="72">
        <f>F228+F14+F10+F12</f>
        <v>30871890.940000001</v>
      </c>
      <c r="G234" s="72">
        <f>G228+G14+G10+G12</f>
        <v>33904085.480000004</v>
      </c>
      <c r="H234" s="220">
        <f>H228+H14+H10+H12</f>
        <v>0</v>
      </c>
      <c r="I234" s="220">
        <f>I228+I14+I10+I12</f>
        <v>0</v>
      </c>
      <c r="J234" s="220">
        <f>J228+J14+J10+J12</f>
        <v>33904085.480000004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8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8" customFormat="1">
      <c r="A235" s="346"/>
      <c r="B235" s="264"/>
      <c r="C235" s="347"/>
      <c r="D235" s="69" t="s">
        <v>335</v>
      </c>
      <c r="E235" s="235"/>
      <c r="F235" s="72">
        <f>F229+F21</f>
        <v>35252384.649999999</v>
      </c>
      <c r="G235" s="72">
        <f>G229+G21</f>
        <v>35172097.980000004</v>
      </c>
      <c r="H235" s="220">
        <f>H229+H21</f>
        <v>0</v>
      </c>
      <c r="I235" s="220">
        <f>I229+I21</f>
        <v>0</v>
      </c>
      <c r="J235" s="220">
        <f>J229+J21</f>
        <v>35172097.980000004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8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>
      <c r="A236" s="346"/>
      <c r="B236" s="264"/>
      <c r="C236" s="347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3"/>
      <c r="Q236" s="66"/>
      <c r="R236" s="66"/>
      <c r="S236" s="236"/>
    </row>
    <row r="237" spans="1:19" ht="61.8" thickBot="1">
      <c r="A237" s="348"/>
      <c r="B237" s="318"/>
      <c r="C237" s="349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>
      <c r="A238" s="393" t="s">
        <v>2</v>
      </c>
      <c r="B238" s="393"/>
      <c r="C238" s="393"/>
      <c r="D238" s="393"/>
      <c r="E238" s="393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>
      <c r="G239" s="371"/>
      <c r="H239" s="261"/>
      <c r="J239" s="263"/>
    </row>
    <row r="240" spans="1:19">
      <c r="G240" s="371"/>
      <c r="H240" s="261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68"/>
  <sheetViews>
    <sheetView tabSelected="1" topLeftCell="C1" zoomScale="20" zoomScaleNormal="20" zoomScaleSheetLayoutView="20" workbookViewId="0">
      <selection activeCell="A1836" sqref="A1836:XFD1852"/>
    </sheetView>
  </sheetViews>
  <sheetFormatPr defaultColWidth="9.109375" defaultRowHeight="71.400000000000006"/>
  <cols>
    <col min="1" max="1" width="44.33203125" style="191" customWidth="1"/>
    <col min="2" max="2" width="105" style="192" customWidth="1"/>
    <col min="3" max="3" width="40.109375" style="193" customWidth="1"/>
    <col min="4" max="4" width="173.44140625" style="107" customWidth="1"/>
    <col min="5" max="5" width="27.6640625" style="108" customWidth="1"/>
    <col min="6" max="6" width="97.109375" style="83" customWidth="1"/>
    <col min="7" max="7" width="76" style="83" customWidth="1"/>
    <col min="8" max="8" width="76.6640625" style="83" customWidth="1"/>
    <col min="9" max="9" width="96.88671875" style="83" customWidth="1"/>
    <col min="10" max="10" width="31.88671875" style="82" customWidth="1"/>
    <col min="11" max="11" width="77.109375" style="83" customWidth="1"/>
    <col min="12" max="12" width="71.6640625" style="84" customWidth="1"/>
    <col min="13" max="13" width="68.88671875" style="84" customWidth="1"/>
    <col min="14" max="14" width="88.5546875" style="83" customWidth="1"/>
    <col min="15" max="15" width="91.5546875" style="83" customWidth="1"/>
    <col min="16" max="16" width="66.109375" style="83" customWidth="1"/>
    <col min="17" max="17" width="66.88671875" style="83" customWidth="1"/>
    <col min="18" max="18" width="93.44140625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458" t="s">
        <v>2</v>
      </c>
      <c r="B1" s="458"/>
      <c r="C1" s="458"/>
      <c r="D1" s="458"/>
      <c r="E1" s="458"/>
      <c r="F1" s="458"/>
      <c r="G1" s="458"/>
      <c r="H1" s="458"/>
      <c r="I1" s="458"/>
      <c r="J1" s="75"/>
      <c r="L1" s="77" t="s">
        <v>2</v>
      </c>
      <c r="M1" s="77"/>
      <c r="R1" s="266" t="s">
        <v>388</v>
      </c>
    </row>
    <row r="2" spans="1:23" s="76" customFormat="1" ht="91.8">
      <c r="A2" s="417" t="s">
        <v>389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61" t="s">
        <v>91</v>
      </c>
      <c r="B4" s="462"/>
      <c r="C4" s="463"/>
      <c r="D4" s="470" t="s">
        <v>1</v>
      </c>
      <c r="E4" s="85"/>
      <c r="F4" s="440" t="s">
        <v>377</v>
      </c>
      <c r="G4" s="432" t="s">
        <v>327</v>
      </c>
      <c r="H4" s="433"/>
      <c r="I4" s="440" t="s">
        <v>378</v>
      </c>
      <c r="J4" s="86"/>
      <c r="K4" s="440" t="s">
        <v>379</v>
      </c>
      <c r="L4" s="432" t="s">
        <v>327</v>
      </c>
      <c r="M4" s="433"/>
      <c r="N4" s="440" t="s">
        <v>380</v>
      </c>
      <c r="O4" s="440" t="s">
        <v>386</v>
      </c>
      <c r="P4" s="474" t="s">
        <v>327</v>
      </c>
      <c r="Q4" s="475"/>
      <c r="R4" s="440" t="s">
        <v>385</v>
      </c>
    </row>
    <row r="5" spans="1:23">
      <c r="A5" s="464"/>
      <c r="B5" s="465"/>
      <c r="C5" s="466"/>
      <c r="D5" s="471"/>
      <c r="E5" s="471"/>
      <c r="F5" s="441"/>
      <c r="G5" s="434"/>
      <c r="H5" s="435"/>
      <c r="I5" s="441"/>
      <c r="J5" s="480" t="s">
        <v>2</v>
      </c>
      <c r="K5" s="441"/>
      <c r="L5" s="434"/>
      <c r="M5" s="435"/>
      <c r="N5" s="441"/>
      <c r="O5" s="441"/>
      <c r="P5" s="476"/>
      <c r="Q5" s="477"/>
      <c r="R5" s="441"/>
    </row>
    <row r="6" spans="1:23">
      <c r="A6" s="464"/>
      <c r="B6" s="465"/>
      <c r="C6" s="466"/>
      <c r="D6" s="471"/>
      <c r="E6" s="471"/>
      <c r="F6" s="441"/>
      <c r="G6" s="434"/>
      <c r="H6" s="435"/>
      <c r="I6" s="441"/>
      <c r="J6" s="480"/>
      <c r="K6" s="441"/>
      <c r="L6" s="434"/>
      <c r="M6" s="435"/>
      <c r="N6" s="441"/>
      <c r="O6" s="441"/>
      <c r="P6" s="476"/>
      <c r="Q6" s="477"/>
      <c r="R6" s="441"/>
    </row>
    <row r="7" spans="1:23" ht="273" customHeight="1" thickBot="1">
      <c r="A7" s="467"/>
      <c r="B7" s="468"/>
      <c r="C7" s="469"/>
      <c r="D7" s="472"/>
      <c r="E7" s="88"/>
      <c r="F7" s="442"/>
      <c r="G7" s="436"/>
      <c r="H7" s="437"/>
      <c r="I7" s="442"/>
      <c r="J7" s="89"/>
      <c r="K7" s="442"/>
      <c r="L7" s="436"/>
      <c r="M7" s="437"/>
      <c r="N7" s="442"/>
      <c r="O7" s="442"/>
      <c r="P7" s="478"/>
      <c r="Q7" s="479"/>
      <c r="R7" s="442"/>
    </row>
    <row r="8" spans="1:23" ht="261" customHeight="1" thickTop="1" thickBot="1">
      <c r="A8" s="459" t="s">
        <v>2</v>
      </c>
      <c r="B8" s="460"/>
      <c r="C8" s="90" t="s">
        <v>2</v>
      </c>
      <c r="D8" s="91" t="s">
        <v>2</v>
      </c>
      <c r="E8" s="92"/>
      <c r="F8" s="373"/>
      <c r="G8" s="361" t="s">
        <v>325</v>
      </c>
      <c r="H8" s="361" t="s">
        <v>326</v>
      </c>
      <c r="I8" s="299"/>
      <c r="J8" s="483"/>
      <c r="K8" s="373"/>
      <c r="L8" s="299" t="s">
        <v>325</v>
      </c>
      <c r="M8" s="265" t="s">
        <v>326</v>
      </c>
      <c r="N8" s="93"/>
      <c r="O8" s="373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>
      <c r="A9" s="481" t="s">
        <v>92</v>
      </c>
      <c r="B9" s="482"/>
      <c r="C9" s="295" t="s">
        <v>93</v>
      </c>
      <c r="D9" s="296" t="s">
        <v>94</v>
      </c>
      <c r="E9" s="296" t="s">
        <v>2</v>
      </c>
      <c r="F9" s="372"/>
      <c r="G9" s="360"/>
      <c r="H9" s="360"/>
      <c r="I9" s="298"/>
      <c r="J9" s="484"/>
      <c r="K9" s="372"/>
      <c r="L9" s="298"/>
      <c r="M9" s="294"/>
      <c r="N9" s="294"/>
      <c r="O9" s="372"/>
      <c r="P9" s="294"/>
      <c r="Q9" s="294"/>
      <c r="R9" s="294"/>
    </row>
    <row r="10" spans="1:23">
      <c r="A10" s="105"/>
      <c r="B10" s="96"/>
      <c r="C10" s="96"/>
      <c r="D10" s="97"/>
      <c r="E10" s="96"/>
      <c r="F10" s="98"/>
      <c r="G10" s="98"/>
      <c r="H10" s="98"/>
      <c r="I10" s="98"/>
      <c r="J10" s="484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411087.5</v>
      </c>
      <c r="G12" s="109">
        <v>0</v>
      </c>
      <c r="H12" s="109">
        <v>0</v>
      </c>
      <c r="I12" s="109">
        <v>411087.5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9">
        <v>16357056.010000002</v>
      </c>
      <c r="G13" s="109">
        <v>0</v>
      </c>
      <c r="H13" s="102">
        <v>0</v>
      </c>
      <c r="I13" s="109">
        <f>F13+G13-H13</f>
        <v>16357056.010000002</v>
      </c>
      <c r="J13" s="111" t="s">
        <v>334</v>
      </c>
      <c r="K13" s="102">
        <v>16055255.48</v>
      </c>
      <c r="L13" s="102">
        <v>0</v>
      </c>
      <c r="M13" s="102">
        <v>0</v>
      </c>
      <c r="N13" s="109">
        <f>K13+L13-M13</f>
        <v>16055255.48</v>
      </c>
      <c r="O13" s="102">
        <v>16172848.1</v>
      </c>
      <c r="P13" s="109">
        <v>0</v>
      </c>
      <c r="Q13" s="109">
        <v>0</v>
      </c>
      <c r="R13" s="109">
        <f>O13+P13-Q13</f>
        <v>16172848.1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9">
        <v>16768143.510000002</v>
      </c>
      <c r="G14" s="109">
        <v>0</v>
      </c>
      <c r="H14" s="102">
        <v>0</v>
      </c>
      <c r="I14" s="109">
        <f>F14+G14-H14</f>
        <v>16768143.510000002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411087.5</v>
      </c>
      <c r="G20" s="113">
        <f>+G12+G16</f>
        <v>0</v>
      </c>
      <c r="H20" s="113">
        <f>+H12+H16</f>
        <v>0</v>
      </c>
      <c r="I20" s="113">
        <f>I16+I12</f>
        <v>411087.5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16357056.010000002</v>
      </c>
      <c r="G21" s="113">
        <f>G17+G13</f>
        <v>0</v>
      </c>
      <c r="H21" s="113">
        <f t="shared" si="2"/>
        <v>0</v>
      </c>
      <c r="I21" s="113">
        <f>F21+G21-H21</f>
        <v>16357056.010000002</v>
      </c>
      <c r="J21" s="104" t="s">
        <v>334</v>
      </c>
      <c r="K21" s="113">
        <f t="shared" si="0"/>
        <v>16055255.48</v>
      </c>
      <c r="L21" s="114">
        <f t="shared" si="0"/>
        <v>0</v>
      </c>
      <c r="M21" s="114">
        <f t="shared" si="0"/>
        <v>0</v>
      </c>
      <c r="N21" s="113">
        <f>K21+L21-M21</f>
        <v>16055255.48</v>
      </c>
      <c r="O21" s="113">
        <f t="shared" si="1"/>
        <v>16172848.1</v>
      </c>
      <c r="P21" s="113">
        <f t="shared" si="1"/>
        <v>0</v>
      </c>
      <c r="Q21" s="113">
        <f t="shared" si="1"/>
        <v>0</v>
      </c>
      <c r="R21" s="113">
        <f>O21+P21-Q21</f>
        <v>16172848.1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16768143.510000002</v>
      </c>
      <c r="G22" s="113">
        <f>G18+G14</f>
        <v>0</v>
      </c>
      <c r="H22" s="113">
        <f t="shared" si="2"/>
        <v>0</v>
      </c>
      <c r="I22" s="113">
        <f>F22+G22-H22</f>
        <v>16768143.510000002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14681.54</v>
      </c>
      <c r="G25" s="109">
        <v>0</v>
      </c>
      <c r="H25" s="109">
        <v>0</v>
      </c>
      <c r="I25" s="109">
        <v>14681.54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0</v>
      </c>
      <c r="I26" s="109">
        <f>F26+G26-H26</f>
        <v>31090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>
      <c r="A27" s="105"/>
      <c r="B27" s="106"/>
      <c r="C27" s="96"/>
      <c r="E27" s="108" t="s">
        <v>335</v>
      </c>
      <c r="F27" s="109">
        <v>45771.54</v>
      </c>
      <c r="G27" s="109">
        <v>0</v>
      </c>
      <c r="H27" s="109">
        <v>0</v>
      </c>
      <c r="I27" s="109">
        <f>F27+G27-H27</f>
        <v>45771.54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14681.54</v>
      </c>
      <c r="G33" s="125">
        <f>G29+G25</f>
        <v>0</v>
      </c>
      <c r="H33" s="125">
        <f>H25+H29</f>
        <v>0</v>
      </c>
      <c r="I33" s="125">
        <f>I29+I25</f>
        <v>14681.54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0</v>
      </c>
      <c r="I34" s="127">
        <f>I30+I26</f>
        <v>31090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45771.54</v>
      </c>
      <c r="G35" s="113">
        <f t="shared" si="4"/>
        <v>0</v>
      </c>
      <c r="H35" s="113">
        <f>H27+H31</f>
        <v>0</v>
      </c>
      <c r="I35" s="113">
        <f t="shared" si="4"/>
        <v>45771.54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27" t="s">
        <v>108</v>
      </c>
      <c r="E37" s="427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926090.52</v>
      </c>
      <c r="G38" s="109">
        <v>0</v>
      </c>
      <c r="H38" s="109">
        <v>0</v>
      </c>
      <c r="I38" s="109">
        <v>926090.52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2">
        <v>2816452.57</v>
      </c>
      <c r="G39" s="109">
        <v>1800</v>
      </c>
      <c r="H39" s="109">
        <v>0</v>
      </c>
      <c r="I39" s="109">
        <f>F39+G39-H39</f>
        <v>2818252.57</v>
      </c>
      <c r="J39" s="111" t="s">
        <v>334</v>
      </c>
      <c r="K39" s="102">
        <v>2799686.97</v>
      </c>
      <c r="L39" s="110">
        <v>0</v>
      </c>
      <c r="M39" s="110">
        <v>0</v>
      </c>
      <c r="N39" s="109">
        <f>K39+L39-M39</f>
        <v>2799686.97</v>
      </c>
      <c r="O39" s="109">
        <v>2878720.91</v>
      </c>
      <c r="P39" s="109">
        <v>0</v>
      </c>
      <c r="Q39" s="109">
        <v>0</v>
      </c>
      <c r="R39" s="109">
        <f>O39+P39-Q39</f>
        <v>2878720.91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3742543.09</v>
      </c>
      <c r="G40" s="109">
        <v>1800</v>
      </c>
      <c r="H40" s="109">
        <v>0</v>
      </c>
      <c r="I40" s="109">
        <f>F40+G40-H40</f>
        <v>3744343.09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9989.36</v>
      </c>
      <c r="G42" s="109">
        <v>0</v>
      </c>
      <c r="H42" s="109">
        <v>0</v>
      </c>
      <c r="I42" s="109">
        <v>9989.36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41500</v>
      </c>
      <c r="G43" s="109">
        <v>0</v>
      </c>
      <c r="H43" s="109">
        <v>0</v>
      </c>
      <c r="I43" s="109">
        <f>F43+G43-H43</f>
        <v>41500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51489.36</v>
      </c>
      <c r="G44" s="102">
        <v>0</v>
      </c>
      <c r="H44" s="109">
        <v>0</v>
      </c>
      <c r="I44" s="109">
        <f>F44+G44-H44</f>
        <v>51489.36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2.80000000000001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2.80000000000001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936079.88</v>
      </c>
      <c r="G50" s="113">
        <f t="shared" si="5"/>
        <v>0</v>
      </c>
      <c r="H50" s="113">
        <f t="shared" si="5"/>
        <v>0</v>
      </c>
      <c r="I50" s="113">
        <f>I46+I42+I38</f>
        <v>936079.88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2907952.57</v>
      </c>
      <c r="G51" s="113">
        <f t="shared" si="5"/>
        <v>1800</v>
      </c>
      <c r="H51" s="113">
        <f t="shared" si="5"/>
        <v>0</v>
      </c>
      <c r="I51" s="113">
        <f>+I39+I43+I47</f>
        <v>2909752.57</v>
      </c>
      <c r="J51" s="104" t="s">
        <v>334</v>
      </c>
      <c r="K51" s="113">
        <f t="shared" si="6"/>
        <v>2836186.97</v>
      </c>
      <c r="L51" s="114">
        <f t="shared" si="6"/>
        <v>0</v>
      </c>
      <c r="M51" s="114">
        <f t="shared" si="6"/>
        <v>0</v>
      </c>
      <c r="N51" s="113">
        <f>+N39+N43-N47</f>
        <v>2836186.97</v>
      </c>
      <c r="O51" s="113">
        <f t="shared" si="6"/>
        <v>2915220.91</v>
      </c>
      <c r="P51" s="113">
        <f t="shared" si="6"/>
        <v>0</v>
      </c>
      <c r="Q51" s="113">
        <f t="shared" si="6"/>
        <v>0</v>
      </c>
      <c r="R51" s="113">
        <f>+R39+R43-R47</f>
        <v>2915220.91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3844032.4499999997</v>
      </c>
      <c r="G52" s="113">
        <f t="shared" si="5"/>
        <v>1800</v>
      </c>
      <c r="H52" s="113">
        <f t="shared" si="5"/>
        <v>0</v>
      </c>
      <c r="I52" s="113">
        <f t="shared" si="5"/>
        <v>3845832.4499999997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57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2.80000000000001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2.80000000000001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2.80000000000001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1408</v>
      </c>
      <c r="G67" s="109">
        <v>0</v>
      </c>
      <c r="H67" s="109">
        <v>0</v>
      </c>
      <c r="I67" s="109">
        <v>1408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242985</v>
      </c>
      <c r="G68" s="109">
        <v>0</v>
      </c>
      <c r="H68" s="109">
        <v>0</v>
      </c>
      <c r="I68" s="109">
        <f>F68+G68-H68</f>
        <v>242985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244393</v>
      </c>
      <c r="G69" s="109">
        <v>0</v>
      </c>
      <c r="H69" s="109">
        <v>0</v>
      </c>
      <c r="I69" s="109">
        <f>F69+G69-H69</f>
        <v>244393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2.80000000000001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1408</v>
      </c>
      <c r="G75" s="113">
        <f t="shared" si="11"/>
        <v>0</v>
      </c>
      <c r="H75" s="113">
        <f t="shared" si="11"/>
        <v>0</v>
      </c>
      <c r="I75" s="113">
        <f>I71+I67</f>
        <v>1408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3">+F68+F72</f>
        <v>242985</v>
      </c>
      <c r="G76" s="113">
        <f t="shared" si="13"/>
        <v>0</v>
      </c>
      <c r="H76" s="113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>
      <c r="A77" s="112"/>
      <c r="E77" s="96" t="s">
        <v>335</v>
      </c>
      <c r="F77" s="113">
        <f t="shared" si="13"/>
        <v>244393</v>
      </c>
      <c r="G77" s="113">
        <f t="shared" si="13"/>
        <v>0</v>
      </c>
      <c r="H77" s="113">
        <f t="shared" si="13"/>
        <v>0</v>
      </c>
      <c r="I77" s="113">
        <f t="shared" si="13"/>
        <v>244393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158173.44</v>
      </c>
      <c r="G80" s="109">
        <v>0</v>
      </c>
      <c r="H80" s="109">
        <v>0</v>
      </c>
      <c r="I80" s="109">
        <v>158173.44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0</v>
      </c>
      <c r="I81" s="109">
        <f>F81+G81-H81</f>
        <v>501465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659638.43999999994</v>
      </c>
      <c r="G82" s="102">
        <v>0</v>
      </c>
      <c r="H82" s="102">
        <v>0</v>
      </c>
      <c r="I82" s="109">
        <f>F82+G82-H82</f>
        <v>659638.43999999994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56245.78</v>
      </c>
      <c r="G84" s="109">
        <v>0</v>
      </c>
      <c r="H84" s="109">
        <v>0</v>
      </c>
      <c r="I84" s="109">
        <v>56245.78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436300</v>
      </c>
      <c r="G85" s="109">
        <v>0</v>
      </c>
      <c r="H85" s="109">
        <v>0</v>
      </c>
      <c r="I85" s="109">
        <f>F85+G85-H85</f>
        <v>436300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492545.78</v>
      </c>
      <c r="G86" s="109">
        <v>0</v>
      </c>
      <c r="H86" s="109">
        <v>0</v>
      </c>
      <c r="I86" s="109">
        <f>F86+G86-H86</f>
        <v>492545.78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214419.22</v>
      </c>
      <c r="G88" s="113">
        <f t="shared" si="14"/>
        <v>0</v>
      </c>
      <c r="H88" s="113">
        <f t="shared" si="14"/>
        <v>0</v>
      </c>
      <c r="I88" s="113">
        <f>I84+I80</f>
        <v>214419.22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6">+F81+F85</f>
        <v>937765</v>
      </c>
      <c r="G89" s="113">
        <f t="shared" si="16"/>
        <v>0</v>
      </c>
      <c r="H89" s="113">
        <f t="shared" si="16"/>
        <v>0</v>
      </c>
      <c r="I89" s="113">
        <f t="shared" si="16"/>
        <v>937765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>
      <c r="A90" s="112"/>
      <c r="E90" s="96" t="s">
        <v>335</v>
      </c>
      <c r="F90" s="113">
        <f t="shared" si="16"/>
        <v>1152184.22</v>
      </c>
      <c r="G90" s="113">
        <f t="shared" si="16"/>
        <v>0</v>
      </c>
      <c r="H90" s="113">
        <f t="shared" si="16"/>
        <v>0</v>
      </c>
      <c r="I90" s="113">
        <f t="shared" si="16"/>
        <v>1152184.22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2.80000000000001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2.80000000000001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309698.75</v>
      </c>
      <c r="G107" s="109">
        <v>0</v>
      </c>
      <c r="H107" s="109">
        <v>0</v>
      </c>
      <c r="I107" s="109">
        <v>309698.75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1058074.17</v>
      </c>
      <c r="G108" s="109">
        <v>0</v>
      </c>
      <c r="H108" s="109">
        <v>0</v>
      </c>
      <c r="I108" s="109">
        <f>F108+G108-H108</f>
        <v>1058074.17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9">
        <v>1367772.92</v>
      </c>
      <c r="G109" s="109">
        <v>0</v>
      </c>
      <c r="H109" s="109">
        <v>0</v>
      </c>
      <c r="I109" s="109">
        <f>F109+G109-H109</f>
        <v>1367772.92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132977.47</v>
      </c>
      <c r="G111" s="109">
        <v>0</v>
      </c>
      <c r="H111" s="109">
        <v>0</v>
      </c>
      <c r="I111" s="109">
        <v>132977.47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328295.06</v>
      </c>
      <c r="G112" s="109">
        <v>0</v>
      </c>
      <c r="H112" s="109">
        <v>0</v>
      </c>
      <c r="I112" s="109">
        <f>F112+G112-H112</f>
        <v>328295.06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461272.53</v>
      </c>
      <c r="G113" s="109">
        <v>0</v>
      </c>
      <c r="H113" s="109">
        <v>0</v>
      </c>
      <c r="I113" s="109">
        <f>F113+G113-H113</f>
        <v>461272.53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442676.22</v>
      </c>
      <c r="G115" s="113">
        <f t="shared" si="19"/>
        <v>0</v>
      </c>
      <c r="H115" s="113">
        <f t="shared" si="19"/>
        <v>0</v>
      </c>
      <c r="I115" s="113">
        <f>I111+I107</f>
        <v>442676.22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1">+F108+F112</f>
        <v>1386369.23</v>
      </c>
      <c r="G116" s="113">
        <f t="shared" si="21"/>
        <v>0</v>
      </c>
      <c r="H116" s="113">
        <f t="shared" si="21"/>
        <v>0</v>
      </c>
      <c r="I116" s="113">
        <f t="shared" si="21"/>
        <v>1386369.23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1"/>
        <v>1829045.45</v>
      </c>
      <c r="G117" s="113">
        <f t="shared" si="21"/>
        <v>0</v>
      </c>
      <c r="H117" s="113">
        <f t="shared" si="21"/>
        <v>0</v>
      </c>
      <c r="I117" s="113">
        <f t="shared" si="21"/>
        <v>1829045.45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>
      <c r="A118" s="100"/>
      <c r="B118" s="101"/>
      <c r="C118" s="116"/>
      <c r="D118" s="358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2.80000000000001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2.80000000000001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150677.29</v>
      </c>
      <c r="G133" s="109">
        <v>0</v>
      </c>
      <c r="H133" s="109">
        <v>0</v>
      </c>
      <c r="I133" s="109">
        <v>150677.29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245715.25</v>
      </c>
      <c r="G134" s="109">
        <v>0</v>
      </c>
      <c r="H134" s="109">
        <v>0</v>
      </c>
      <c r="I134" s="109">
        <f>F134+G134-H134</f>
        <v>245715.25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>
      <c r="A135" s="105"/>
      <c r="B135" s="96"/>
      <c r="C135" s="96"/>
      <c r="E135" s="108" t="s">
        <v>335</v>
      </c>
      <c r="F135" s="102">
        <v>396392.54</v>
      </c>
      <c r="G135" s="109">
        <v>0</v>
      </c>
      <c r="H135" s="109">
        <v>0</v>
      </c>
      <c r="I135" s="109">
        <f>F135+G135-H135</f>
        <v>396392.54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150677.29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150677.29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>+F134+F138</f>
        <v>245715.25</v>
      </c>
      <c r="G141" s="113">
        <f t="shared" ref="F141:K142" si="27">+G134+G138</f>
        <v>0</v>
      </c>
      <c r="H141" s="113">
        <f t="shared" si="27"/>
        <v>0</v>
      </c>
      <c r="I141" s="113">
        <f t="shared" si="27"/>
        <v>245715.25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7"/>
        <v>396392.54</v>
      </c>
      <c r="G142" s="113">
        <f t="shared" si="27"/>
        <v>0</v>
      </c>
      <c r="H142" s="113">
        <f t="shared" si="27"/>
        <v>0</v>
      </c>
      <c r="I142" s="113">
        <f t="shared" si="27"/>
        <v>396392.54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44907.54</v>
      </c>
      <c r="G146" s="109">
        <v>0</v>
      </c>
      <c r="H146" s="109">
        <v>1800</v>
      </c>
      <c r="I146" s="109">
        <f>F146+G146-H146</f>
        <v>43107.54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>
      <c r="A147" s="105"/>
      <c r="B147" s="96"/>
      <c r="C147" s="96"/>
      <c r="E147" s="108" t="s">
        <v>335</v>
      </c>
      <c r="F147" s="102">
        <v>47967.54</v>
      </c>
      <c r="G147" s="109">
        <v>0</v>
      </c>
      <c r="H147" s="109">
        <v>1800</v>
      </c>
      <c r="I147" s="109">
        <f>F147+G147-H147</f>
        <v>46167.54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17000</v>
      </c>
      <c r="G150" s="109">
        <v>0</v>
      </c>
      <c r="H150" s="109">
        <v>0</v>
      </c>
      <c r="I150" s="109">
        <f>F150+G150-H150</f>
        <v>17000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24080.880000000001</v>
      </c>
      <c r="G151" s="109">
        <v>0</v>
      </c>
      <c r="H151" s="109">
        <v>0</v>
      </c>
      <c r="I151" s="109">
        <f>F151+G151-H151</f>
        <v>24080.880000000001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30">+F146+F150</f>
        <v>61907.54</v>
      </c>
      <c r="G154" s="113">
        <f t="shared" si="30"/>
        <v>0</v>
      </c>
      <c r="H154" s="113">
        <f t="shared" si="30"/>
        <v>1800</v>
      </c>
      <c r="I154" s="113">
        <f t="shared" si="30"/>
        <v>60107.54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30"/>
        <v>72048.42</v>
      </c>
      <c r="G155" s="113">
        <f t="shared" si="30"/>
        <v>0</v>
      </c>
      <c r="H155" s="113">
        <f t="shared" si="30"/>
        <v>1800</v>
      </c>
      <c r="I155" s="113">
        <f t="shared" si="30"/>
        <v>70248.42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4.2" hidden="1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4.2" hidden="1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38"/>
      <c r="B170" s="439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2.80000000000001">
      <c r="A171" s="430" t="s">
        <v>137</v>
      </c>
      <c r="B171" s="431"/>
      <c r="C171" s="431"/>
      <c r="D171" s="147" t="s">
        <v>94</v>
      </c>
      <c r="E171" s="96" t="s">
        <v>333</v>
      </c>
      <c r="F171" s="113">
        <f t="shared" ref="F171:I173" si="33">+F20+F33+F50+F62+F75+F88+F102+F115+F128+F140+F153+F166</f>
        <v>2181170.5299999998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2181170.5299999998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3"/>
        <v>22170840.600000001</v>
      </c>
      <c r="G172" s="113">
        <f>+G21+G34+G51+G63+G76+G89+G103+G116+G129+G141+G154+G167</f>
        <v>1800</v>
      </c>
      <c r="H172" s="113">
        <f t="shared" si="33"/>
        <v>1800</v>
      </c>
      <c r="I172" s="113">
        <f t="shared" si="33"/>
        <v>22170840.600000001</v>
      </c>
      <c r="J172" s="104" t="s">
        <v>334</v>
      </c>
      <c r="K172" s="113">
        <f>+K21+K34+K51+K63+K76+K89+K103+K116+K129+K141+K154+K167</f>
        <v>21248528.689999998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21248528.689999998</v>
      </c>
      <c r="O172" s="113">
        <f t="shared" si="34"/>
        <v>21453805.25</v>
      </c>
      <c r="P172" s="113">
        <f t="shared" si="34"/>
        <v>0</v>
      </c>
      <c r="Q172" s="113">
        <f t="shared" si="34"/>
        <v>0</v>
      </c>
      <c r="R172" s="113">
        <f t="shared" si="34"/>
        <v>21453805.25</v>
      </c>
      <c r="S172" s="300" t="s">
        <v>2</v>
      </c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392">
        <f>+F22+F35+F52+F64+F77+F90+F104+F117+F130+F142+F155+F168</f>
        <v>24352011.129999999</v>
      </c>
      <c r="G173" s="113">
        <f>+G22+G35+G52+G64+G77+G90+G104+G117+G130+G142+G155+G168</f>
        <v>1800</v>
      </c>
      <c r="H173" s="113">
        <f t="shared" si="33"/>
        <v>1800</v>
      </c>
      <c r="I173" s="113">
        <f t="shared" si="33"/>
        <v>24352011.129999999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>
      <c r="A174" s="148"/>
      <c r="B174" s="116"/>
      <c r="C174" s="96"/>
      <c r="D174" s="358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" hidden="1" thickBot="1">
      <c r="A176" s="452" t="s">
        <v>92</v>
      </c>
      <c r="B176" s="453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27" t="s">
        <v>351</v>
      </c>
      <c r="E204" s="427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2.80000000000001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54"/>
      <c r="B217" s="455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30" t="s">
        <v>145</v>
      </c>
      <c r="B218" s="431"/>
      <c r="C218" s="431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" hidden="1" thickBot="1">
      <c r="A222" s="452" t="s">
        <v>92</v>
      </c>
      <c r="B222" s="453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2.80000000000001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2.80000000000001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27" t="s">
        <v>352</v>
      </c>
      <c r="E262" s="427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2.80000000000001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4.2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54"/>
      <c r="B283" s="455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30" t="s">
        <v>154</v>
      </c>
      <c r="B284" s="431"/>
      <c r="C284" s="431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" hidden="1" thickBot="1">
      <c r="A288" s="452" t="s">
        <v>92</v>
      </c>
      <c r="B288" s="453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" hidden="1" thickTop="1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2.80000000000001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2.80000000000001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2.80000000000001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2.80000000000001" hidden="1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2.80000000000001" hidden="1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2.80000000000001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2.80000000000001" hidden="1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2.80000000000001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2.80000000000001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2.80000000000001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2.80000000000001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27" t="s">
        <v>354</v>
      </c>
      <c r="E407" s="427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2.80000000000001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4.2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54"/>
      <c r="B424" s="455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30" t="s">
        <v>174</v>
      </c>
      <c r="B425" s="431"/>
      <c r="C425" s="431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3.4" thickBot="1">
      <c r="A429" s="452" t="s">
        <v>92</v>
      </c>
      <c r="B429" s="453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" thickTop="1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2.80000000000001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0</v>
      </c>
      <c r="I438" s="109">
        <f>F438+G438-H438</f>
        <v>100000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2.80000000000001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2.80000000000001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0</v>
      </c>
      <c r="I445" s="163">
        <f t="shared" si="72"/>
        <v>100000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0</v>
      </c>
      <c r="I446" s="163">
        <f t="shared" si="72"/>
        <v>100000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2.80000000000001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238276.45</v>
      </c>
      <c r="G450" s="109">
        <v>0</v>
      </c>
      <c r="H450" s="109">
        <v>0</v>
      </c>
      <c r="I450" s="109">
        <v>238276.45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1103258.6100000001</v>
      </c>
      <c r="G451" s="109">
        <v>1050000</v>
      </c>
      <c r="H451" s="109">
        <v>0</v>
      </c>
      <c r="I451" s="109">
        <f>F451+G451-H451</f>
        <v>2153258.6100000003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>
      <c r="A452" s="105"/>
      <c r="B452" s="96"/>
      <c r="C452" s="96"/>
      <c r="E452" s="108" t="s">
        <v>335</v>
      </c>
      <c r="F452" s="109">
        <v>1341535.06</v>
      </c>
      <c r="G452" s="109">
        <v>1050000</v>
      </c>
      <c r="H452" s="109">
        <v>0</v>
      </c>
      <c r="I452" s="109">
        <f>F452+G452-H452</f>
        <v>2391535.06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4500</v>
      </c>
      <c r="G455" s="109">
        <v>0</v>
      </c>
      <c r="H455" s="109">
        <v>0</v>
      </c>
      <c r="I455" s="109">
        <f>F455+G455-H455</f>
        <v>4500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4500</v>
      </c>
      <c r="G456" s="109">
        <v>0</v>
      </c>
      <c r="H456" s="109">
        <v>0</v>
      </c>
      <c r="I456" s="109">
        <f>F456+G456-H456</f>
        <v>4500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2.80000000000001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2.80000000000001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238276.45</v>
      </c>
      <c r="G462" s="163">
        <f t="shared" si="73"/>
        <v>0</v>
      </c>
      <c r="H462" s="163">
        <f t="shared" si="73"/>
        <v>0</v>
      </c>
      <c r="I462" s="163">
        <f t="shared" si="73"/>
        <v>238276.45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3">
        <f>+F451+F455+F459</f>
        <v>1107758.6100000001</v>
      </c>
      <c r="G463" s="163">
        <f t="shared" ref="F463:I464" si="75">+G451+G455+G459</f>
        <v>1050000</v>
      </c>
      <c r="H463" s="163">
        <f t="shared" si="75"/>
        <v>0</v>
      </c>
      <c r="I463" s="163">
        <f t="shared" si="75"/>
        <v>2157758.6100000003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3">
        <f t="shared" si="75"/>
        <v>1346035.06</v>
      </c>
      <c r="G464" s="163">
        <f t="shared" si="75"/>
        <v>1050000</v>
      </c>
      <c r="H464" s="163">
        <f t="shared" si="75"/>
        <v>0</v>
      </c>
      <c r="I464" s="163">
        <f t="shared" si="75"/>
        <v>2396035.06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27" t="s">
        <v>355</v>
      </c>
      <c r="E466" s="427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2.80000000000001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4.2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54"/>
      <c r="B483" s="455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2.80000000000001">
      <c r="A484" s="430" t="s">
        <v>181</v>
      </c>
      <c r="B484" s="431"/>
      <c r="C484" s="431"/>
      <c r="D484" s="147" t="s">
        <v>175</v>
      </c>
      <c r="E484" s="96" t="s">
        <v>333</v>
      </c>
      <c r="F484" s="113">
        <f t="shared" ref="F484:I484" si="78">+F479+F462+F444</f>
        <v>238276.45</v>
      </c>
      <c r="G484" s="113">
        <f t="shared" si="78"/>
        <v>0</v>
      </c>
      <c r="H484" s="113">
        <f t="shared" si="78"/>
        <v>0</v>
      </c>
      <c r="I484" s="113">
        <f t="shared" si="78"/>
        <v>238276.45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1207758.6100000001</v>
      </c>
      <c r="G485" s="113">
        <f t="shared" si="80"/>
        <v>1050000</v>
      </c>
      <c r="H485" s="113">
        <f t="shared" si="80"/>
        <v>0</v>
      </c>
      <c r="I485" s="113">
        <f t="shared" si="80"/>
        <v>2257758.6100000003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>
      <c r="A486" s="272"/>
      <c r="B486" s="273"/>
      <c r="C486" s="273"/>
      <c r="D486" s="183"/>
      <c r="E486" s="178" t="s">
        <v>335</v>
      </c>
      <c r="F486" s="113">
        <f t="shared" si="80"/>
        <v>1446035.06</v>
      </c>
      <c r="G486" s="113">
        <f t="shared" si="80"/>
        <v>1050000</v>
      </c>
      <c r="H486" s="113">
        <f t="shared" si="80"/>
        <v>0</v>
      </c>
      <c r="I486" s="113">
        <f t="shared" si="80"/>
        <v>2496035.06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1" customFormat="1" ht="141.75" customHeight="1">
      <c r="A487" s="274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1" customFormat="1" ht="141.75" customHeight="1" thickBot="1">
      <c r="A488" s="449" t="s">
        <v>92</v>
      </c>
      <c r="B488" s="450"/>
      <c r="C488" s="275" t="s">
        <v>119</v>
      </c>
      <c r="D488" s="276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1" customFormat="1" ht="141.75" customHeight="1" thickTop="1">
      <c r="A489" s="274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>
      <c r="A490" s="277" t="s">
        <v>183</v>
      </c>
      <c r="B490" s="278" t="s">
        <v>96</v>
      </c>
      <c r="C490" s="279" t="s">
        <v>184</v>
      </c>
      <c r="D490" s="271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>
      <c r="A491" s="274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>
      <c r="A492" s="274"/>
      <c r="C492" s="178"/>
      <c r="D492" s="81"/>
      <c r="E492" s="82" t="s">
        <v>334</v>
      </c>
      <c r="F492" s="109">
        <v>0</v>
      </c>
      <c r="G492" s="98">
        <v>200000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>
      <c r="A493" s="274"/>
      <c r="B493" s="178"/>
      <c r="C493" s="178"/>
      <c r="D493" s="81"/>
      <c r="E493" s="82" t="s">
        <v>335</v>
      </c>
      <c r="F493" s="102">
        <v>0</v>
      </c>
      <c r="G493" s="98">
        <v>200000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>
      <c r="A494" s="274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>
      <c r="A495" s="274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>
      <c r="A496" s="274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>
      <c r="A497" s="274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>
      <c r="A498" s="274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>
      <c r="A499" s="274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>
      <c r="A500" s="274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>
      <c r="A501" s="274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>
      <c r="A502" s="274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>
      <c r="A503" s="274"/>
      <c r="B503" s="280" t="s">
        <v>102</v>
      </c>
      <c r="C503" s="279" t="s">
        <v>184</v>
      </c>
      <c r="D503" s="271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>
      <c r="A504" s="274"/>
      <c r="B504" s="178"/>
      <c r="C504" s="178"/>
      <c r="D504" s="81"/>
      <c r="E504" s="178" t="s">
        <v>334</v>
      </c>
      <c r="F504" s="163">
        <f t="shared" si="81"/>
        <v>0</v>
      </c>
      <c r="G504" s="163">
        <f t="shared" ref="G504:H504" si="83">+G492+G496+G500</f>
        <v>200000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>
      <c r="A505" s="274"/>
      <c r="B505" s="178"/>
      <c r="C505" s="178"/>
      <c r="D505" s="81"/>
      <c r="E505" s="178" t="s">
        <v>335</v>
      </c>
      <c r="F505" s="163">
        <f t="shared" si="81"/>
        <v>0</v>
      </c>
      <c r="G505" s="163">
        <f t="shared" ref="G505:H505" si="84">+G493+G497+G501</f>
        <v>200000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>
      <c r="A506" s="281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>
      <c r="A507" s="277" t="s">
        <v>186</v>
      </c>
      <c r="B507" s="278" t="s">
        <v>96</v>
      </c>
      <c r="C507" s="279" t="s">
        <v>150</v>
      </c>
      <c r="D507" s="271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>
      <c r="A508" s="274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>
      <c r="A509" s="274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>
      <c r="A510" s="274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>
      <c r="A511" s="274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>
      <c r="A512" s="274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>
      <c r="A513" s="274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>
      <c r="A514" s="274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>
      <c r="A515" s="274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>
      <c r="A516" s="274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>
      <c r="A517" s="274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>
      <c r="A518" s="274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>
      <c r="A519" s="274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>
      <c r="A520" s="274"/>
      <c r="B520" s="280" t="s">
        <v>102</v>
      </c>
      <c r="C520" s="279" t="s">
        <v>150</v>
      </c>
      <c r="D520" s="271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1" customFormat="1" ht="81.75" customHeight="1">
      <c r="A521" s="274"/>
      <c r="B521" s="280"/>
      <c r="C521" s="279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1" customFormat="1" ht="81.75" customHeight="1">
      <c r="A522" s="274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1" customFormat="1" ht="81.75" customHeight="1">
      <c r="A523" s="274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>
      <c r="A524" s="277" t="s">
        <v>188</v>
      </c>
      <c r="B524" s="278" t="s">
        <v>96</v>
      </c>
      <c r="C524" s="279" t="s">
        <v>107</v>
      </c>
      <c r="D524" s="451" t="s">
        <v>356</v>
      </c>
      <c r="E524" s="451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>
      <c r="A525" s="274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>
      <c r="A526" s="274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>
      <c r="A527" s="274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>
      <c r="A528" s="274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>
      <c r="A529" s="274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>
      <c r="A530" s="274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>
      <c r="A531" s="274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>
      <c r="A532" s="274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>
      <c r="A533" s="274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>
      <c r="A534" s="274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>
      <c r="A535" s="274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>
      <c r="A536" s="274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>
      <c r="A537" s="274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>
      <c r="A538" s="274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>
      <c r="A539" s="274"/>
      <c r="B539" s="280" t="s">
        <v>102</v>
      </c>
      <c r="C539" s="279" t="s">
        <v>107</v>
      </c>
      <c r="D539" s="271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>
      <c r="A540" s="274"/>
      <c r="B540" s="280"/>
      <c r="C540" s="279"/>
      <c r="D540" s="271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>
      <c r="A541" s="274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>
      <c r="A542" s="274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>
      <c r="A543" s="274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>
      <c r="A544" s="445"/>
      <c r="B544" s="446"/>
      <c r="C544" s="282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>
      <c r="A545" s="447" t="s">
        <v>190</v>
      </c>
      <c r="B545" s="448"/>
      <c r="C545" s="448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>
      <c r="A546" s="283"/>
      <c r="B546" s="279"/>
      <c r="C546" s="178"/>
      <c r="D546" s="271"/>
      <c r="E546" s="178" t="s">
        <v>334</v>
      </c>
      <c r="F546" s="113">
        <f t="shared" ref="F546:I547" si="95">F540+F521+F504</f>
        <v>0</v>
      </c>
      <c r="G546" s="113">
        <f t="shared" si="95"/>
        <v>200000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>
      <c r="A547" s="283"/>
      <c r="B547" s="279"/>
      <c r="C547" s="178"/>
      <c r="D547" s="271"/>
      <c r="E547" s="178" t="s">
        <v>335</v>
      </c>
      <c r="F547" s="113">
        <f t="shared" si="95"/>
        <v>0</v>
      </c>
      <c r="G547" s="113">
        <f t="shared" si="95"/>
        <v>200000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>
      <c r="A548" s="283"/>
      <c r="B548" s="279"/>
      <c r="C548" s="178"/>
      <c r="D548" s="271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>
      <c r="A549" s="281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>
      <c r="A550" s="274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>
      <c r="A551" s="449" t="s">
        <v>92</v>
      </c>
      <c r="B551" s="450"/>
      <c r="C551" s="275" t="s">
        <v>122</v>
      </c>
      <c r="D551" s="276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>
      <c r="A552" s="291"/>
      <c r="B552" s="292"/>
      <c r="C552" s="293"/>
      <c r="D552" s="183"/>
      <c r="E552" s="289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>
      <c r="A553" s="277" t="s">
        <v>192</v>
      </c>
      <c r="B553" s="278" t="s">
        <v>96</v>
      </c>
      <c r="C553" s="279" t="s">
        <v>93</v>
      </c>
      <c r="D553" s="271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>
      <c r="A554" s="274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>
      <c r="A555" s="274"/>
      <c r="B555" s="178"/>
      <c r="C555" s="178"/>
      <c r="D555" s="81"/>
      <c r="E555" s="82" t="s">
        <v>334</v>
      </c>
      <c r="F555" s="102">
        <v>0</v>
      </c>
      <c r="G555" s="102">
        <v>250000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>
      <c r="A556" s="274"/>
      <c r="B556" s="178"/>
      <c r="C556" s="178"/>
      <c r="D556" s="81"/>
      <c r="E556" s="82" t="s">
        <v>335</v>
      </c>
      <c r="F556" s="102">
        <v>0</v>
      </c>
      <c r="G556" s="102">
        <v>250000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>
      <c r="A557" s="274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>
      <c r="A558" s="274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74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>
      <c r="A560" s="274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>
      <c r="A561" s="274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>
      <c r="A562" s="274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>
      <c r="A563" s="274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>
      <c r="A564" s="274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>
      <c r="A565" s="274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74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>
      <c r="A567" s="274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74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>
      <c r="A569" s="274"/>
      <c r="B569" s="280" t="s">
        <v>102</v>
      </c>
      <c r="C569" s="279" t="s">
        <v>93</v>
      </c>
      <c r="D569" s="271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>
      <c r="A570" s="274"/>
      <c r="B570" s="280"/>
      <c r="C570" s="279"/>
      <c r="D570" s="271"/>
      <c r="E570" s="178" t="s">
        <v>334</v>
      </c>
      <c r="F570" s="163">
        <f t="shared" ref="F570:H570" si="100">+F555+F560+F565</f>
        <v>0</v>
      </c>
      <c r="G570" s="163">
        <f t="shared" si="100"/>
        <v>250000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>
      <c r="A571" s="274"/>
      <c r="B571" s="178"/>
      <c r="C571" s="178"/>
      <c r="D571" s="81"/>
      <c r="E571" s="178" t="s">
        <v>335</v>
      </c>
      <c r="F571" s="163">
        <f t="shared" ref="F571:H571" si="103">+F556+F561+F566</f>
        <v>0</v>
      </c>
      <c r="G571" s="163">
        <f t="shared" si="103"/>
        <v>250000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>
      <c r="A572" s="274"/>
      <c r="B572" s="178"/>
      <c r="C572" s="178"/>
      <c r="D572" s="271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>
      <c r="A573" s="274"/>
      <c r="B573" s="178"/>
      <c r="C573" s="178"/>
      <c r="D573" s="271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>
      <c r="A574" s="277" t="s">
        <v>194</v>
      </c>
      <c r="B574" s="278" t="s">
        <v>96</v>
      </c>
      <c r="C574" s="279" t="s">
        <v>104</v>
      </c>
      <c r="D574" s="451" t="s">
        <v>357</v>
      </c>
      <c r="E574" s="451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>
      <c r="A575" s="274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>
      <c r="A576" s="274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74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>
      <c r="A578" s="274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74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74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>
      <c r="A581" s="274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74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>
      <c r="A583" s="274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74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74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>
      <c r="A586" s="274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74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>
      <c r="A588" s="274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>
      <c r="A589" s="274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>
      <c r="A590" s="274"/>
      <c r="B590" s="280" t="s">
        <v>102</v>
      </c>
      <c r="C590" s="279" t="s">
        <v>104</v>
      </c>
      <c r="D590" s="271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>
      <c r="A591" s="274"/>
      <c r="B591" s="280"/>
      <c r="C591" s="279"/>
      <c r="D591" s="271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>
      <c r="A592" s="274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>
      <c r="A593" s="274"/>
      <c r="B593" s="178"/>
      <c r="C593" s="178"/>
      <c r="D593" s="271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>
      <c r="A594" s="274"/>
      <c r="B594" s="178"/>
      <c r="C594" s="178"/>
      <c r="D594" s="271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>
      <c r="A595" s="445"/>
      <c r="B595" s="446"/>
      <c r="C595" s="282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>
      <c r="A596" s="447" t="s">
        <v>196</v>
      </c>
      <c r="B596" s="448"/>
      <c r="C596" s="448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>
      <c r="A597" s="272"/>
      <c r="B597" s="273"/>
      <c r="C597" s="273"/>
      <c r="D597" s="183"/>
      <c r="E597" s="178" t="s">
        <v>334</v>
      </c>
      <c r="F597" s="113">
        <f t="shared" ref="F597:G597" si="109">+F591+F570</f>
        <v>0</v>
      </c>
      <c r="G597" s="113">
        <f t="shared" si="109"/>
        <v>250000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>
      <c r="A598" s="283"/>
      <c r="B598" s="279"/>
      <c r="C598" s="178"/>
      <c r="D598" s="271"/>
      <c r="E598" s="178" t="s">
        <v>335</v>
      </c>
      <c r="F598" s="113">
        <f t="shared" ref="F598:G598" si="112">+F592+F571</f>
        <v>0</v>
      </c>
      <c r="G598" s="113">
        <f t="shared" si="112"/>
        <v>250000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>
      <c r="A599" s="283"/>
      <c r="B599" s="279"/>
      <c r="C599" s="178"/>
      <c r="D599" s="271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>
      <c r="A600" s="281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>
      <c r="A601" s="274"/>
      <c r="B601" s="178"/>
      <c r="C601" s="178"/>
      <c r="D601" s="271"/>
      <c r="E601" s="284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>
      <c r="A602" s="456" t="s">
        <v>92</v>
      </c>
      <c r="B602" s="457"/>
      <c r="C602" s="285" t="s">
        <v>125</v>
      </c>
      <c r="D602" s="286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>
      <c r="A603" s="274"/>
      <c r="B603" s="178"/>
      <c r="C603" s="178"/>
      <c r="D603" s="271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>
      <c r="A604" s="277" t="s">
        <v>198</v>
      </c>
      <c r="B604" s="278" t="s">
        <v>96</v>
      </c>
      <c r="C604" s="279" t="s">
        <v>93</v>
      </c>
      <c r="D604" s="271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>
      <c r="A605" s="274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>
      <c r="A606" s="274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>
      <c r="A607" s="274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>
      <c r="A608" s="274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74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74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>
      <c r="A611" s="274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74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>
      <c r="A613" s="274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74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74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>
      <c r="A616" s="274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74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>
      <c r="A618" s="274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74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74"/>
      <c r="B620" s="280" t="s">
        <v>102</v>
      </c>
      <c r="C620" s="279" t="s">
        <v>93</v>
      </c>
      <c r="D620" s="271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>
      <c r="A621" s="274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74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>
      <c r="A623" s="274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74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7" t="s">
        <v>199</v>
      </c>
      <c r="B625" s="278" t="s">
        <v>96</v>
      </c>
      <c r="C625" s="279" t="s">
        <v>104</v>
      </c>
      <c r="D625" s="271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74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>
      <c r="A627" s="288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74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>
      <c r="A629" s="274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8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74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>
      <c r="A632" s="274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74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>
      <c r="A634" s="274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1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>
      <c r="A636" s="274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>
      <c r="A637" s="274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>
      <c r="A638" s="274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>
      <c r="A639" s="281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>
      <c r="A640" s="274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74"/>
      <c r="B641" s="280" t="s">
        <v>102</v>
      </c>
      <c r="C641" s="279" t="s">
        <v>104</v>
      </c>
      <c r="D641" s="271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>
      <c r="A642" s="274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74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>
      <c r="A644" s="274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74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1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>
      <c r="A647" s="277" t="s">
        <v>201</v>
      </c>
      <c r="B647" s="278" t="s">
        <v>96</v>
      </c>
      <c r="C647" s="279" t="s">
        <v>107</v>
      </c>
      <c r="D647" s="473" t="s">
        <v>358</v>
      </c>
      <c r="E647" s="473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74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>
      <c r="A649" s="274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74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>
      <c r="A651" s="274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74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74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>
      <c r="A654" s="274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74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>
      <c r="A656" s="274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74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74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>
      <c r="A659" s="274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74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>
      <c r="A661" s="274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74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74"/>
      <c r="B663" s="280" t="s">
        <v>102</v>
      </c>
      <c r="C663" s="279" t="s">
        <v>107</v>
      </c>
      <c r="D663" s="271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>
      <c r="A664" s="274"/>
      <c r="B664" s="280"/>
      <c r="C664" s="279"/>
      <c r="D664" s="271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74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>
      <c r="A666" s="274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74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>
      <c r="A668" s="445"/>
      <c r="B668" s="446"/>
      <c r="C668" s="282"/>
      <c r="D668" s="181"/>
      <c r="E668" s="289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>
      <c r="A669" s="447" t="s">
        <v>202</v>
      </c>
      <c r="B669" s="448"/>
      <c r="C669" s="448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>
      <c r="A670" s="272"/>
      <c r="B670" s="273"/>
      <c r="C670" s="273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>
      <c r="A671" s="283"/>
      <c r="B671" s="279"/>
      <c r="C671" s="178"/>
      <c r="D671" s="271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>
      <c r="A672" s="283"/>
      <c r="B672" s="279"/>
      <c r="C672" s="178"/>
      <c r="D672" s="271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>
      <c r="A673" s="281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>
      <c r="A674" s="274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" customHeight="1" thickBot="1">
      <c r="A675" s="443" t="s">
        <v>92</v>
      </c>
      <c r="B675" s="444"/>
      <c r="C675" s="290" t="s">
        <v>128</v>
      </c>
      <c r="D675" s="276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" thickTop="1">
      <c r="A676" s="274"/>
      <c r="B676" s="178"/>
      <c r="C676" s="178"/>
      <c r="D676" s="271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>
      <c r="A677" s="287" t="s">
        <v>204</v>
      </c>
      <c r="B677" s="280" t="s">
        <v>96</v>
      </c>
      <c r="C677" s="279" t="s">
        <v>93</v>
      </c>
      <c r="D677" s="271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>
      <c r="A678" s="274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>
      <c r="A679" s="274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>
      <c r="A680" s="274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>
      <c r="A681" s="274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74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74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>
      <c r="A684" s="274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74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>
      <c r="A686" s="274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74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74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2.80000000000001">
      <c r="A689" s="274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>
      <c r="A690" s="274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>
      <c r="A691" s="274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>
      <c r="A692" s="274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74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74"/>
      <c r="B694" s="280" t="s">
        <v>102</v>
      </c>
      <c r="C694" s="279" t="s">
        <v>93</v>
      </c>
      <c r="D694" s="271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>
      <c r="A695" s="274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>
      <c r="A696" s="274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>
      <c r="A697" s="274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74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2.80000000000001">
      <c r="A699" s="277" t="s">
        <v>206</v>
      </c>
      <c r="B699" s="278" t="s">
        <v>96</v>
      </c>
      <c r="C699" s="279" t="s">
        <v>104</v>
      </c>
      <c r="D699" s="271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>
      <c r="A700" s="274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2.80000000000001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2.80000000000001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2.80000000000001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2.80000000000001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142.80000000000001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2.80000000000001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142.80000000000001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2.80000000000001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2.80000000000001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2.80000000000001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2.80000000000001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2.80000000000001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2.80000000000001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2.80000000000001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2.80000000000001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2.80000000000001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>
      <c r="A842" s="100" t="s">
        <v>221</v>
      </c>
      <c r="B842" s="101" t="s">
        <v>96</v>
      </c>
      <c r="C842" s="116" t="s">
        <v>128</v>
      </c>
      <c r="D842" s="427" t="s">
        <v>359</v>
      </c>
      <c r="E842" s="427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2.80000000000001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5.60000000000002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2.80000000000001">
      <c r="A863" s="438" t="s">
        <v>222</v>
      </c>
      <c r="B863" s="439"/>
      <c r="C863" s="439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" hidden="1" thickBot="1">
      <c r="A869" s="428" t="s">
        <v>92</v>
      </c>
      <c r="B869" s="429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2.80000000000001" hidden="1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2.80000000000001" hidden="1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2.80000000000001" hidden="1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2.80000000000001" hidden="1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2.80000000000001" hidden="1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12">
        <v>1006</v>
      </c>
      <c r="B964" s="101" t="s">
        <v>96</v>
      </c>
      <c r="C964" s="116" t="s">
        <v>119</v>
      </c>
      <c r="D964" s="427" t="s">
        <v>361</v>
      </c>
      <c r="E964" s="427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2.80000000000001" hidden="1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4.2" hidden="1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>
      <c r="A985" s="438"/>
      <c r="B985" s="439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>
      <c r="A986" s="430" t="s">
        <v>233</v>
      </c>
      <c r="B986" s="431"/>
      <c r="C986" s="431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" thickBot="1">
      <c r="A992" s="428" t="s">
        <v>92</v>
      </c>
      <c r="B992" s="429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" thickTop="1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2.80000000000001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2.80000000000001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2.80000000000001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>
      <c r="A1031" s="112">
        <v>1103</v>
      </c>
      <c r="B1031" s="101" t="s">
        <v>96</v>
      </c>
      <c r="C1031" s="116" t="s">
        <v>107</v>
      </c>
      <c r="D1031" s="427" t="s">
        <v>363</v>
      </c>
      <c r="E1031" s="427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2.80000000000001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4.2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>
      <c r="A1052" s="438"/>
      <c r="B1052" s="439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>
      <c r="A1053" s="430" t="s">
        <v>237</v>
      </c>
      <c r="B1053" s="431"/>
      <c r="C1053" s="431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9999999999999" hidden="1" customHeight="1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9999999999999" hidden="1" customHeight="1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9999999999999" hidden="1" customHeight="1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>
      <c r="A1059" s="428" t="s">
        <v>92</v>
      </c>
      <c r="B1059" s="429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2" customHeight="1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2" customHeight="1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2" customHeight="1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2" customHeight="1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2" customHeight="1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2" customHeight="1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2" customHeight="1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2" customHeight="1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2" customHeight="1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2" customHeight="1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2" customHeight="1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2" customHeight="1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9999999999999" customHeight="1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2" customHeight="1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2" customHeight="1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2" customHeight="1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2" customHeight="1">
      <c r="A1239" s="438"/>
      <c r="B1239" s="439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>
      <c r="A1240" s="430" t="s">
        <v>253</v>
      </c>
      <c r="B1240" s="431"/>
      <c r="C1240" s="431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2" customHeight="1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9999999999999" hidden="1" customHeight="1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9999999999999" hidden="1" customHeight="1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9999999999999" hidden="1" customHeight="1" thickBot="1">
      <c r="A1245" s="428" t="s">
        <v>92</v>
      </c>
      <c r="B1245" s="429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9999999999999" hidden="1" customHeight="1" thickTop="1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9999999999999" hidden="1" customHeight="1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9999999999999" hidden="1" customHeight="1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9999999999999" hidden="1" customHeight="1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9999999999999" hidden="1" customHeight="1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9999999999999" hidden="1" customHeight="1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9999999999999" hidden="1" customHeight="1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9999999999999" hidden="1" customHeight="1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9999999999999" hidden="1" customHeight="1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9999999999999" hidden="1" customHeight="1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9999999999999" hidden="1" customHeight="1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9999999999999" hidden="1" customHeight="1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9999999999999" hidden="1" customHeight="1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9999999999999" hidden="1" customHeight="1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9999999999999" hidden="1" customHeight="1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9999999999999" hidden="1" customHeight="1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9999999999999" hidden="1" customHeight="1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9999999999999" hidden="1" customHeight="1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9999999999999" hidden="1" customHeight="1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9999999999999" hidden="1" customHeight="1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9999999999999" hidden="1" customHeight="1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9999999999999" hidden="1" customHeight="1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9999999999999" hidden="1" customHeight="1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9999999999999" hidden="1" customHeight="1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9999999999999" hidden="1" customHeight="1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9999999999999" hidden="1" customHeight="1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9999999999999" hidden="1" customHeight="1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9999999999999" hidden="1" customHeight="1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9999999999999" hidden="1" customHeight="1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9999999999999" hidden="1" customHeight="1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9999999999999" hidden="1" customHeight="1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9999999999999" hidden="1" customHeight="1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9999999999999" hidden="1" customHeight="1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9999999999999" hidden="1" customHeight="1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9999999999999" hidden="1" customHeight="1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9999999999999" hidden="1" customHeight="1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9999999999999" hidden="1" customHeight="1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9999999999999" hidden="1" customHeight="1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9999999999999" hidden="1" customHeight="1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9999999999999" hidden="1" customHeight="1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9999999999999" hidden="1" customHeight="1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9999999999999" hidden="1" customHeight="1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9999999999999" hidden="1" customHeight="1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9999999999999" hidden="1" customHeight="1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9999999999999" hidden="1" customHeight="1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9999999999999" hidden="1" customHeight="1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9999999999999" hidden="1" customHeight="1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9999999999999" hidden="1" customHeight="1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9999999999999" hidden="1" customHeight="1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9999999999999" hidden="1" customHeight="1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9999999999999" hidden="1" customHeight="1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9999999999999" hidden="1" customHeight="1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9999999999999" hidden="1" customHeight="1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9999999999999" hidden="1" customHeight="1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9999999999999" hidden="1" customHeight="1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9999999999999" hidden="1" customHeight="1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9999999999999" hidden="1" customHeight="1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9999999999999" hidden="1" customHeight="1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9999999999999" hidden="1" customHeight="1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9999999999999" hidden="1" customHeight="1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9999999999999" hidden="1" customHeight="1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9999999999999" hidden="1" customHeight="1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9999999999999" hidden="1" customHeight="1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9999999999999" hidden="1" customHeight="1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9999999999999" hidden="1" customHeight="1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9999999999999" hidden="1" customHeight="1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9999999999999" hidden="1" customHeight="1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9999999999999" hidden="1" customHeight="1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9999999999999" hidden="1" customHeight="1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9999999999999" hidden="1" customHeight="1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9999999999999" hidden="1" customHeight="1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9999999999999" hidden="1" customHeight="1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9999999999999" hidden="1" customHeight="1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9999999999999" hidden="1" customHeight="1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9999999999999" hidden="1" customHeight="1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9999999999999" hidden="1" customHeight="1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9999999999999" hidden="1" customHeight="1">
      <c r="A1322" s="112">
        <v>1308</v>
      </c>
      <c r="B1322" s="101" t="s">
        <v>96</v>
      </c>
      <c r="C1322" s="116" t="s">
        <v>125</v>
      </c>
      <c r="D1322" s="451" t="s">
        <v>366</v>
      </c>
      <c r="E1322" s="451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9999999999999" hidden="1" customHeight="1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9999999999999" hidden="1" customHeight="1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9999999999999" hidden="1" customHeight="1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9999999999999" hidden="1" customHeight="1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9999999999999" hidden="1" customHeight="1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9999999999999" hidden="1" customHeight="1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9999999999999" hidden="1" customHeight="1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9999999999999" hidden="1" customHeight="1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9999999999999" hidden="1" customHeight="1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9999999999999" hidden="1" customHeight="1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9999999999999" hidden="1" customHeight="1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9999999999999" hidden="1" customHeight="1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9999999999999" hidden="1" customHeight="1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9999999999999" hidden="1" customHeight="1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9999999999999" hidden="1" customHeight="1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9999999999999" hidden="1" customHeight="1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9999999999999" hidden="1" customHeight="1">
      <c r="A1339" s="438"/>
      <c r="B1339" s="439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9999999999999" hidden="1" customHeight="1">
      <c r="A1340" s="430" t="s">
        <v>263</v>
      </c>
      <c r="B1340" s="431"/>
      <c r="C1340" s="431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9999999999999" hidden="1" customHeight="1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9999999999999" hidden="1" customHeight="1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>
      <c r="A1344" s="428" t="s">
        <v>92</v>
      </c>
      <c r="B1344" s="429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" thickTop="1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2.80000000000001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2.80000000000001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565.78</v>
      </c>
      <c r="G1364" s="109">
        <v>0</v>
      </c>
      <c r="H1364" s="109">
        <v>0</v>
      </c>
      <c r="I1364" s="109">
        <v>565.78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>
      <c r="A1365" s="105"/>
      <c r="B1365" s="96"/>
      <c r="C1365" s="96"/>
      <c r="E1365" s="108" t="s">
        <v>334</v>
      </c>
      <c r="F1365" s="102">
        <v>50000</v>
      </c>
      <c r="G1365" s="109">
        <v>0</v>
      </c>
      <c r="H1365" s="109">
        <v>0</v>
      </c>
      <c r="I1365" s="109">
        <f>F1365+G1365-H1365</f>
        <v>50000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2.80000000000001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2.80000000000001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565.78</v>
      </c>
      <c r="G1376" s="163">
        <f t="shared" si="226"/>
        <v>0</v>
      </c>
      <c r="H1376" s="163">
        <f t="shared" si="226"/>
        <v>0</v>
      </c>
      <c r="I1376" s="163">
        <f t="shared" si="226"/>
        <v>565.78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>
      <c r="A1377" s="105"/>
      <c r="B1377" s="96"/>
      <c r="C1377" s="96"/>
      <c r="E1377" s="96" t="s">
        <v>334</v>
      </c>
      <c r="F1377" s="163">
        <f t="shared" ref="F1377:K1378" si="228">+F1365+F1369+F1373</f>
        <v>50000</v>
      </c>
      <c r="G1377" s="163">
        <f t="shared" si="228"/>
        <v>0</v>
      </c>
      <c r="H1377" s="163">
        <f t="shared" si="228"/>
        <v>0</v>
      </c>
      <c r="I1377" s="163">
        <f t="shared" si="228"/>
        <v>50000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2.80000000000001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2.80000000000001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>
      <c r="A1414" s="112">
        <v>1405</v>
      </c>
      <c r="B1414" s="101" t="s">
        <v>96</v>
      </c>
      <c r="C1414" s="116" t="s">
        <v>116</v>
      </c>
      <c r="D1414" s="427" t="s">
        <v>368</v>
      </c>
      <c r="E1414" s="427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2.80000000000001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14.2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>
      <c r="A1431" s="438"/>
      <c r="B1431" s="439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>
      <c r="A1432" s="430" t="s">
        <v>271</v>
      </c>
      <c r="B1432" s="431"/>
      <c r="C1432" s="431"/>
      <c r="D1432" s="147" t="s">
        <v>265</v>
      </c>
      <c r="E1432" s="96" t="s">
        <v>333</v>
      </c>
      <c r="F1432" s="113">
        <f t="shared" ref="F1432:I1432" si="236">+F1427+F1410+F1393+F1376+F1359</f>
        <v>565.78</v>
      </c>
      <c r="G1432" s="113">
        <f t="shared" si="236"/>
        <v>0</v>
      </c>
      <c r="H1432" s="113">
        <f t="shared" si="236"/>
        <v>0</v>
      </c>
      <c r="I1432" s="113">
        <f t="shared" si="236"/>
        <v>565.78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150000</v>
      </c>
      <c r="G1433" s="113">
        <f t="shared" si="238"/>
        <v>0</v>
      </c>
      <c r="H1433" s="113">
        <f t="shared" si="238"/>
        <v>0</v>
      </c>
      <c r="I1433" s="113">
        <f t="shared" si="238"/>
        <v>150000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>
      <c r="A1437" s="428" t="s">
        <v>92</v>
      </c>
      <c r="B1437" s="429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>
      <c r="A1490" s="112">
        <v>1504</v>
      </c>
      <c r="B1490" s="101" t="s">
        <v>96</v>
      </c>
      <c r="C1490" s="116" t="s">
        <v>113</v>
      </c>
      <c r="D1490" s="427" t="s">
        <v>369</v>
      </c>
      <c r="E1490" s="427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>
      <c r="A1509" s="438"/>
      <c r="B1509" s="439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>
      <c r="A1510" s="430" t="s">
        <v>277</v>
      </c>
      <c r="B1510" s="431"/>
      <c r="C1510" s="431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3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>
      <c r="A1514" s="428" t="s">
        <v>92</v>
      </c>
      <c r="B1514" s="429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>
      <c r="A1551" s="112">
        <v>1603</v>
      </c>
      <c r="B1551" s="101" t="s">
        <v>96</v>
      </c>
      <c r="C1551" s="116" t="s">
        <v>107</v>
      </c>
      <c r="D1551" s="427" t="s">
        <v>371</v>
      </c>
      <c r="E1551" s="427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>
      <c r="A1568" s="438"/>
      <c r="B1568" s="439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>
      <c r="A1569" s="430" t="s">
        <v>282</v>
      </c>
      <c r="B1569" s="431"/>
      <c r="C1569" s="431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>
      <c r="A1574" s="428" t="s">
        <v>92</v>
      </c>
      <c r="B1574" s="429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>
      <c r="A1594" s="112">
        <v>1702</v>
      </c>
      <c r="B1594" s="101" t="s">
        <v>96</v>
      </c>
      <c r="C1594" s="116" t="s">
        <v>104</v>
      </c>
      <c r="D1594" s="427" t="s">
        <v>372</v>
      </c>
      <c r="E1594" s="427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>
      <c r="A1611" s="438"/>
      <c r="B1611" s="439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>
      <c r="A1612" s="430" t="s">
        <v>286</v>
      </c>
      <c r="B1612" s="431"/>
      <c r="C1612" s="431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3.4" thickBot="1">
      <c r="A1617" s="428" t="s">
        <v>92</v>
      </c>
      <c r="B1617" s="429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" thickTop="1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2.80000000000001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2.80000000000001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2.80000000000001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>
      <c r="A1636" s="112">
        <v>1802</v>
      </c>
      <c r="B1636" s="101" t="s">
        <v>96</v>
      </c>
      <c r="C1636" s="116" t="s">
        <v>104</v>
      </c>
      <c r="D1636" s="427" t="s">
        <v>373</v>
      </c>
      <c r="E1636" s="427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2.80000000000001" hidden="1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5.60000000000002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>
      <c r="A1653" s="438"/>
      <c r="B1653" s="439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2.80000000000001">
      <c r="A1654" s="430" t="s">
        <v>290</v>
      </c>
      <c r="B1654" s="431"/>
      <c r="C1654" s="431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" hidden="1" thickBot="1">
      <c r="A1659" s="428" t="s">
        <v>92</v>
      </c>
      <c r="B1659" s="429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2.80000000000001" hidden="1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2.80000000000001" hidden="1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2.80000000000001" hidden="1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2.80000000000001" hidden="1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2.80000000000001" hidden="1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2.80000000000001" hidden="1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438"/>
      <c r="B1696" s="439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>
      <c r="A1697" s="430" t="s">
        <v>294</v>
      </c>
      <c r="B1697" s="431"/>
      <c r="C1697" s="431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" thickBot="1">
      <c r="A1702" s="428" t="s">
        <v>92</v>
      </c>
      <c r="B1702" s="429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" thickTop="1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>
      <c r="A1706" s="105"/>
      <c r="B1706" s="106"/>
      <c r="C1706" s="96"/>
      <c r="E1706" s="108" t="s">
        <v>334</v>
      </c>
      <c r="F1706" s="109">
        <v>124989.32</v>
      </c>
      <c r="G1706" s="109">
        <v>0</v>
      </c>
      <c r="H1706" s="109">
        <v>0</v>
      </c>
      <c r="I1706" s="109">
        <f t="shared" ref="I1706:I1711" si="285">F1706+G1706-H1706</f>
        <v>124989.32</v>
      </c>
      <c r="J1706" s="111" t="s">
        <v>334</v>
      </c>
      <c r="K1706" s="109">
        <v>108910</v>
      </c>
      <c r="L1706" s="110">
        <v>0</v>
      </c>
      <c r="M1706" s="110">
        <v>0</v>
      </c>
      <c r="N1706" s="109">
        <f>K1706+L1706-M1706</f>
        <v>108910</v>
      </c>
      <c r="O1706" s="109">
        <v>108919</v>
      </c>
      <c r="P1706" s="109">
        <v>0</v>
      </c>
      <c r="Q1706" s="109">
        <v>0</v>
      </c>
      <c r="R1706" s="109">
        <f>O1706+P1706-Q1706</f>
        <v>108919</v>
      </c>
    </row>
    <row r="1707" spans="1:18">
      <c r="A1707" s="105"/>
      <c r="B1707" s="106"/>
      <c r="C1707" s="96"/>
      <c r="E1707" s="108" t="s">
        <v>335</v>
      </c>
      <c r="F1707" s="109">
        <v>124989.32</v>
      </c>
      <c r="G1707" s="109">
        <v>0</v>
      </c>
      <c r="H1707" s="109">
        <v>0</v>
      </c>
      <c r="I1707" s="109">
        <f t="shared" si="285"/>
        <v>124989.32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>
      <c r="A1714" s="105"/>
      <c r="B1714" s="96"/>
      <c r="C1714" s="96"/>
      <c r="E1714" s="96" t="s">
        <v>334</v>
      </c>
      <c r="F1714" s="163">
        <f t="shared" ref="F1714:I1715" si="288">+F1706+F1710</f>
        <v>124989.32</v>
      </c>
      <c r="G1714" s="163">
        <f t="shared" si="288"/>
        <v>0</v>
      </c>
      <c r="H1714" s="163">
        <f t="shared" si="288"/>
        <v>0</v>
      </c>
      <c r="I1714" s="163">
        <f t="shared" si="288"/>
        <v>124989.32</v>
      </c>
      <c r="J1714" s="104" t="s">
        <v>334</v>
      </c>
      <c r="K1714" s="163">
        <f t="shared" si="287"/>
        <v>108910</v>
      </c>
      <c r="L1714" s="164">
        <f t="shared" si="287"/>
        <v>0</v>
      </c>
      <c r="M1714" s="164">
        <f t="shared" si="287"/>
        <v>0</v>
      </c>
      <c r="N1714" s="163">
        <f>+N1706+N1710</f>
        <v>108910</v>
      </c>
      <c r="O1714" s="163">
        <f t="shared" si="287"/>
        <v>108919</v>
      </c>
      <c r="P1714" s="163">
        <f t="shared" si="287"/>
        <v>0</v>
      </c>
      <c r="Q1714" s="163">
        <f t="shared" si="287"/>
        <v>0</v>
      </c>
      <c r="R1714" s="163">
        <f t="shared" si="287"/>
        <v>108919</v>
      </c>
    </row>
    <row r="1715" spans="1:18">
      <c r="A1715" s="105"/>
      <c r="B1715" s="96"/>
      <c r="C1715" s="96"/>
      <c r="E1715" s="96" t="s">
        <v>335</v>
      </c>
      <c r="F1715" s="163">
        <f t="shared" si="288"/>
        <v>124989.32</v>
      </c>
      <c r="G1715" s="163">
        <f t="shared" si="288"/>
        <v>0</v>
      </c>
      <c r="H1715" s="163">
        <f t="shared" si="288"/>
        <v>0</v>
      </c>
      <c r="I1715" s="163">
        <f t="shared" si="288"/>
        <v>124989.32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>
      <c r="A1733" s="105"/>
      <c r="B1733" s="96"/>
      <c r="C1733" s="96"/>
      <c r="D1733" s="107"/>
      <c r="E1733" s="108" t="s">
        <v>334</v>
      </c>
      <c r="F1733" s="102">
        <v>4598456.4000000004</v>
      </c>
      <c r="G1733" s="109">
        <v>0</v>
      </c>
      <c r="H1733" s="109">
        <v>1500000</v>
      </c>
      <c r="I1733" s="109">
        <f>F1733+G1733-H1733</f>
        <v>3098456.4000000004</v>
      </c>
      <c r="J1733" s="111" t="s">
        <v>334</v>
      </c>
      <c r="K1733" s="102">
        <v>70000</v>
      </c>
      <c r="L1733" s="103">
        <v>0</v>
      </c>
      <c r="M1733" s="110">
        <v>0</v>
      </c>
      <c r="N1733" s="109">
        <f>K1733+L1733-M1733</f>
        <v>70000</v>
      </c>
      <c r="O1733" s="102">
        <v>70000</v>
      </c>
      <c r="P1733" s="102">
        <v>0</v>
      </c>
      <c r="Q1733" s="109">
        <v>0</v>
      </c>
      <c r="R1733" s="109">
        <f>O1733+P1733-Q1733</f>
        <v>70000</v>
      </c>
      <c r="S1733" s="78"/>
      <c r="T1733" s="78"/>
    </row>
    <row r="1734" spans="1:20" s="144" customFormat="1">
      <c r="A1734" s="105"/>
      <c r="B1734" s="96"/>
      <c r="C1734" s="96"/>
      <c r="D1734" s="107"/>
      <c r="E1734" s="108" t="s">
        <v>335</v>
      </c>
      <c r="F1734" s="102">
        <v>4598456.4000000004</v>
      </c>
      <c r="G1734" s="102">
        <v>0</v>
      </c>
      <c r="H1734" s="109">
        <v>1500000</v>
      </c>
      <c r="I1734" s="109">
        <f>F1734+G1734-H1734</f>
        <v>3098456.4000000004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4643456.4000000004</v>
      </c>
      <c r="G1741" s="163">
        <f t="shared" si="293"/>
        <v>0</v>
      </c>
      <c r="H1741" s="163">
        <f t="shared" si="293"/>
        <v>1500000</v>
      </c>
      <c r="I1741" s="163">
        <f t="shared" si="293"/>
        <v>3143456.4000000004</v>
      </c>
      <c r="J1741" s="104" t="s">
        <v>334</v>
      </c>
      <c r="K1741" s="163">
        <f t="shared" si="292"/>
        <v>119500</v>
      </c>
      <c r="L1741" s="164">
        <f t="shared" si="292"/>
        <v>0</v>
      </c>
      <c r="M1741" s="164">
        <f t="shared" si="292"/>
        <v>0</v>
      </c>
      <c r="N1741" s="163">
        <f t="shared" si="292"/>
        <v>119500</v>
      </c>
      <c r="O1741" s="163">
        <f t="shared" si="292"/>
        <v>119500</v>
      </c>
      <c r="P1741" s="163">
        <f t="shared" si="292"/>
        <v>0</v>
      </c>
      <c r="Q1741" s="163">
        <f t="shared" si="292"/>
        <v>0</v>
      </c>
      <c r="R1741" s="163">
        <f t="shared" si="292"/>
        <v>119500</v>
      </c>
    </row>
    <row r="1742" spans="1:20">
      <c r="A1742" s="105"/>
      <c r="B1742" s="129"/>
      <c r="C1742" s="116"/>
      <c r="D1742" s="97"/>
      <c r="E1742" s="96" t="s">
        <v>335</v>
      </c>
      <c r="F1742" s="163">
        <f t="shared" si="293"/>
        <v>4643456.4000000004</v>
      </c>
      <c r="G1742" s="163">
        <f t="shared" si="293"/>
        <v>0</v>
      </c>
      <c r="H1742" s="163">
        <f t="shared" si="293"/>
        <v>1500000</v>
      </c>
      <c r="I1742" s="163">
        <f t="shared" si="293"/>
        <v>3143456.4000000004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>
      <c r="A1744" s="438"/>
      <c r="B1744" s="439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>
      <c r="A1745" s="430" t="s">
        <v>300</v>
      </c>
      <c r="B1745" s="431"/>
      <c r="C1745" s="431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4768445.7200000007</v>
      </c>
      <c r="G1746" s="163">
        <f t="shared" si="296"/>
        <v>0</v>
      </c>
      <c r="H1746" s="163">
        <f t="shared" si="296"/>
        <v>1500000</v>
      </c>
      <c r="I1746" s="163">
        <f t="shared" si="296"/>
        <v>3268445.72</v>
      </c>
      <c r="J1746" s="104" t="s">
        <v>334</v>
      </c>
      <c r="K1746" s="163">
        <f t="shared" si="295"/>
        <v>228410</v>
      </c>
      <c r="L1746" s="164">
        <f t="shared" si="295"/>
        <v>0</v>
      </c>
      <c r="M1746" s="164">
        <f t="shared" si="295"/>
        <v>0</v>
      </c>
      <c r="N1746" s="163">
        <f>+N1714+N1728+N1741</f>
        <v>228410</v>
      </c>
      <c r="O1746" s="163">
        <f t="shared" si="295"/>
        <v>228419</v>
      </c>
      <c r="P1746" s="163">
        <f t="shared" si="295"/>
        <v>0</v>
      </c>
      <c r="Q1746" s="163">
        <f t="shared" si="295"/>
        <v>0</v>
      </c>
      <c r="R1746" s="163">
        <f t="shared" si="295"/>
        <v>228419</v>
      </c>
    </row>
    <row r="1747" spans="1:18">
      <c r="A1747" s="100"/>
      <c r="B1747" s="187"/>
      <c r="C1747" s="188"/>
      <c r="D1747" s="97"/>
      <c r="E1747" s="96" t="s">
        <v>335</v>
      </c>
      <c r="F1747" s="163">
        <f t="shared" si="296"/>
        <v>4768445.7200000007</v>
      </c>
      <c r="G1747" s="163">
        <f t="shared" si="296"/>
        <v>0</v>
      </c>
      <c r="H1747" s="163">
        <f t="shared" si="296"/>
        <v>1500000</v>
      </c>
      <c r="I1747" s="163">
        <f t="shared" si="296"/>
        <v>3268445.72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" hidden="1" thickBot="1">
      <c r="A1750" s="428" t="s">
        <v>92</v>
      </c>
      <c r="B1750" s="429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2.80000000000001" hidden="1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2.80000000000001" hidden="1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2.80000000000001" hidden="1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2.80000000000001" hidden="1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>
      <c r="A1770" s="438"/>
      <c r="B1770" s="439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>
      <c r="A1771" s="430" t="s">
        <v>307</v>
      </c>
      <c r="B1771" s="431"/>
      <c r="C1771" s="431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" hidden="1" thickBot="1">
      <c r="A1776" s="428" t="s">
        <v>92</v>
      </c>
      <c r="B1776" s="429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idden="1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2.80000000000001" hidden="1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idden="1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>
      <c r="A1792" s="438"/>
      <c r="B1792" s="439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>
      <c r="A1793" s="430" t="s">
        <v>313</v>
      </c>
      <c r="B1793" s="431"/>
      <c r="C1793" s="431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" thickBot="1">
      <c r="A1799" s="428" t="s">
        <v>92</v>
      </c>
      <c r="B1799" s="429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" thickTop="1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2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0</v>
      </c>
      <c r="I1803" s="109">
        <f>F1803+G1803-H1803</f>
        <v>5321950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0</v>
      </c>
      <c r="I1804" s="109">
        <f>F1804+G1804-H1804</f>
        <v>5321950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0</v>
      </c>
      <c r="I1807" s="163">
        <f t="shared" si="307"/>
        <v>5321950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0</v>
      </c>
      <c r="I1808" s="163">
        <f t="shared" si="307"/>
        <v>5321950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2.80000000000001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2.80000000000001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>
      <c r="A1819" s="438"/>
      <c r="B1819" s="439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>
      <c r="A1820" s="430" t="s">
        <v>320</v>
      </c>
      <c r="B1820" s="431"/>
      <c r="C1820" s="431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0</v>
      </c>
      <c r="I1821" s="163">
        <f t="shared" si="312"/>
        <v>5321950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0</v>
      </c>
      <c r="I1822" s="163">
        <f t="shared" si="312"/>
        <v>5321950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>
      <c r="A1824" s="430"/>
      <c r="B1824" s="431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>
      <c r="A1825" s="430" t="s">
        <v>321</v>
      </c>
      <c r="B1825" s="431"/>
      <c r="C1825" s="431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2424790.9</v>
      </c>
      <c r="G1825" s="163">
        <f t="shared" si="314"/>
        <v>0</v>
      </c>
      <c r="H1825" s="163">
        <f t="shared" si="314"/>
        <v>0</v>
      </c>
      <c r="I1825" s="163">
        <f t="shared" si="314"/>
        <v>2424790.9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>
      <c r="A1826" s="145"/>
      <c r="B1826" s="146"/>
      <c r="C1826" s="146"/>
      <c r="D1826" s="147"/>
      <c r="E1826" s="96" t="s">
        <v>334</v>
      </c>
      <c r="F1826" s="163">
        <f t="shared" si="314"/>
        <v>33904085.480000004</v>
      </c>
      <c r="G1826" s="163">
        <f t="shared" si="314"/>
        <v>1501800</v>
      </c>
      <c r="H1826" s="163">
        <f t="shared" si="314"/>
        <v>1501800</v>
      </c>
      <c r="I1826" s="163">
        <f t="shared" si="314"/>
        <v>33904085.480000004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>
      <c r="A1827" s="145"/>
      <c r="B1827" s="146"/>
      <c r="C1827" s="146"/>
      <c r="D1827" s="147"/>
      <c r="E1827" s="96" t="s">
        <v>335</v>
      </c>
      <c r="F1827" s="163">
        <f t="shared" si="314"/>
        <v>36328876.380000003</v>
      </c>
      <c r="G1827" s="163">
        <f t="shared" si="314"/>
        <v>1501800</v>
      </c>
      <c r="H1827" s="163">
        <f t="shared" si="314"/>
        <v>1501800</v>
      </c>
      <c r="I1827" s="163">
        <f t="shared" si="314"/>
        <v>36328876.379999995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>
      <c r="A1829" s="430"/>
      <c r="B1829" s="431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>
      <c r="A1830" s="430" t="s">
        <v>322</v>
      </c>
      <c r="B1830" s="431"/>
      <c r="C1830" s="431"/>
      <c r="D1830" s="147"/>
      <c r="E1830" s="96" t="s">
        <v>333</v>
      </c>
      <c r="F1830" s="149">
        <f t="shared" ref="F1830:I1832" si="317">+F1825</f>
        <v>2424790.9</v>
      </c>
      <c r="G1830" s="149">
        <f t="shared" si="317"/>
        <v>0</v>
      </c>
      <c r="H1830" s="149">
        <f t="shared" si="317"/>
        <v>0</v>
      </c>
      <c r="I1830" s="149">
        <f t="shared" si="317"/>
        <v>2424790.9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>
      <c r="A1831" s="145"/>
      <c r="B1831" s="146"/>
      <c r="C1831" s="146"/>
      <c r="D1831" s="147"/>
      <c r="E1831" s="96" t="s">
        <v>334</v>
      </c>
      <c r="F1831" s="149">
        <f t="shared" si="317"/>
        <v>33904085.480000004</v>
      </c>
      <c r="G1831" s="149">
        <f t="shared" si="317"/>
        <v>1501800</v>
      </c>
      <c r="H1831" s="149">
        <f t="shared" si="317"/>
        <v>1501800</v>
      </c>
      <c r="I1831" s="149">
        <f t="shared" si="317"/>
        <v>33904085.480000004</v>
      </c>
      <c r="J1831" s="104" t="s">
        <v>334</v>
      </c>
      <c r="K1831" s="149">
        <f t="shared" si="318"/>
        <v>28488999.999999996</v>
      </c>
      <c r="L1831" s="150">
        <f t="shared" si="318"/>
        <v>0</v>
      </c>
      <c r="M1831" s="150">
        <f t="shared" si="318"/>
        <v>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>
      <c r="A1832" s="148"/>
      <c r="B1832" s="187"/>
      <c r="C1832" s="188"/>
      <c r="D1832" s="147"/>
      <c r="E1832" s="96" t="s">
        <v>335</v>
      </c>
      <c r="F1832" s="149">
        <f t="shared" si="317"/>
        <v>36328876.380000003</v>
      </c>
      <c r="G1832" s="149">
        <f t="shared" si="317"/>
        <v>1501800</v>
      </c>
      <c r="H1832" s="149">
        <f t="shared" si="317"/>
        <v>1501800</v>
      </c>
      <c r="I1832" s="149">
        <f t="shared" si="317"/>
        <v>36328876.379999995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" thickBot="1">
      <c r="A1835" s="428"/>
      <c r="B1835" s="429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" thickTop="1">
      <c r="I1836" s="83" t="s">
        <v>2</v>
      </c>
    </row>
    <row r="1837" spans="1:18">
      <c r="I1837" s="83" t="s">
        <v>2</v>
      </c>
    </row>
    <row r="1838" spans="1:18">
      <c r="I1838" s="83" t="s">
        <v>2</v>
      </c>
    </row>
    <row r="1860" spans="1:20" s="144" customFormat="1">
      <c r="A1860" s="191"/>
      <c r="B1860" s="192"/>
      <c r="C1860" s="193"/>
      <c r="D1860" s="107"/>
      <c r="E1860" s="108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  <c r="S1860" s="78"/>
      <c r="T1860" s="78"/>
    </row>
    <row r="1861" spans="1:20" s="144" customFormat="1">
      <c r="A1861" s="191"/>
      <c r="B1861" s="192"/>
      <c r="C1861" s="193"/>
      <c r="D1861" s="107"/>
      <c r="E1861" s="108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  <c r="S1861" s="78"/>
      <c r="T1861" s="78"/>
    </row>
    <row r="1862" spans="1:20" s="144" customFormat="1">
      <c r="A1862" s="191"/>
      <c r="B1862" s="192"/>
      <c r="C1862" s="193"/>
      <c r="D1862" s="107"/>
      <c r="E1862" s="108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863" spans="1:20" s="144" customFormat="1">
      <c r="A1863" s="191"/>
      <c r="B1863" s="192"/>
      <c r="C1863" s="193"/>
      <c r="D1863" s="107"/>
      <c r="E1863" s="108"/>
      <c r="F1863" s="83"/>
      <c r="G1863" s="83"/>
      <c r="H1863" s="83"/>
      <c r="I1863" s="83"/>
      <c r="J1863" s="82"/>
      <c r="K1863" s="83"/>
      <c r="L1863" s="84"/>
      <c r="M1863" s="84"/>
      <c r="N1863" s="83"/>
      <c r="O1863" s="83"/>
      <c r="P1863" s="83"/>
      <c r="Q1863" s="83"/>
      <c r="R1863" s="83"/>
      <c r="S1863" s="78"/>
      <c r="T1863" s="78"/>
    </row>
    <row r="1864" spans="1:20" s="144" customFormat="1">
      <c r="A1864" s="191"/>
      <c r="B1864" s="192"/>
      <c r="C1864" s="193"/>
      <c r="D1864" s="107"/>
      <c r="E1864" s="108"/>
      <c r="F1864" s="83"/>
      <c r="G1864" s="83"/>
      <c r="H1864" s="83"/>
      <c r="I1864" s="83"/>
      <c r="J1864" s="82"/>
      <c r="K1864" s="83"/>
      <c r="L1864" s="84"/>
      <c r="M1864" s="84"/>
      <c r="N1864" s="83"/>
      <c r="O1864" s="83"/>
      <c r="P1864" s="83"/>
      <c r="Q1864" s="83"/>
      <c r="R1864" s="83"/>
      <c r="S1864" s="78"/>
      <c r="T1864" s="78"/>
    </row>
    <row r="1865" spans="1:20" s="144" customFormat="1">
      <c r="A1865" s="191"/>
      <c r="B1865" s="192"/>
      <c r="C1865" s="193"/>
      <c r="D1865" s="107"/>
      <c r="E1865" s="108"/>
      <c r="F1865" s="83"/>
      <c r="G1865" s="83"/>
      <c r="H1865" s="83"/>
      <c r="I1865" s="83"/>
      <c r="J1865" s="82"/>
      <c r="K1865" s="83"/>
      <c r="L1865" s="84"/>
      <c r="M1865" s="84"/>
      <c r="N1865" s="83"/>
      <c r="O1865" s="83"/>
      <c r="P1865" s="83"/>
      <c r="Q1865" s="83"/>
      <c r="R1865" s="83"/>
      <c r="S1865" s="78"/>
      <c r="T1865" s="78"/>
    </row>
    <row r="1911" spans="1:20" s="144" customFormat="1">
      <c r="A1911" s="191"/>
      <c r="B1911" s="192"/>
      <c r="C1911" s="193"/>
      <c r="D1911" s="107"/>
      <c r="E1911" s="108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  <c r="S1911" s="78"/>
      <c r="T1911" s="78"/>
    </row>
    <row r="1912" spans="1:20" s="144" customFormat="1">
      <c r="A1912" s="191"/>
      <c r="B1912" s="192"/>
      <c r="C1912" s="193"/>
      <c r="D1912" s="107"/>
      <c r="E1912" s="108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  <c r="S1912" s="78"/>
      <c r="T1912" s="78"/>
    </row>
    <row r="1913" spans="1:20" s="144" customFormat="1">
      <c r="A1913" s="191"/>
      <c r="B1913" s="192"/>
      <c r="C1913" s="193"/>
      <c r="D1913" s="107"/>
      <c r="E1913" s="108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14" spans="1:20" s="144" customFormat="1">
      <c r="A1914" s="191"/>
      <c r="B1914" s="192"/>
      <c r="C1914" s="193"/>
      <c r="D1914" s="107"/>
      <c r="E1914" s="108"/>
      <c r="F1914" s="83"/>
      <c r="G1914" s="83"/>
      <c r="H1914" s="83"/>
      <c r="I1914" s="83"/>
      <c r="J1914" s="82"/>
      <c r="K1914" s="83"/>
      <c r="L1914" s="84"/>
      <c r="M1914" s="84"/>
      <c r="N1914" s="83"/>
      <c r="O1914" s="83"/>
      <c r="P1914" s="83"/>
      <c r="Q1914" s="83"/>
      <c r="R1914" s="83"/>
      <c r="S1914" s="78"/>
      <c r="T1914" s="78"/>
    </row>
    <row r="1915" spans="1:20" s="144" customFormat="1">
      <c r="A1915" s="191"/>
      <c r="B1915" s="192"/>
      <c r="C1915" s="193"/>
      <c r="D1915" s="107"/>
      <c r="E1915" s="108"/>
      <c r="F1915" s="83"/>
      <c r="G1915" s="83"/>
      <c r="H1915" s="83"/>
      <c r="I1915" s="83"/>
      <c r="J1915" s="82"/>
      <c r="K1915" s="83"/>
      <c r="L1915" s="84"/>
      <c r="M1915" s="84"/>
      <c r="N1915" s="83"/>
      <c r="O1915" s="83"/>
      <c r="P1915" s="83"/>
      <c r="Q1915" s="83"/>
      <c r="R1915" s="83"/>
      <c r="S1915" s="78"/>
      <c r="T1915" s="78"/>
    </row>
    <row r="1916" spans="1:20" s="144" customFormat="1">
      <c r="A1916" s="191"/>
      <c r="B1916" s="192"/>
      <c r="C1916" s="193"/>
      <c r="D1916" s="107"/>
      <c r="E1916" s="108"/>
      <c r="F1916" s="83"/>
      <c r="G1916" s="83"/>
      <c r="H1916" s="83"/>
      <c r="I1916" s="83"/>
      <c r="J1916" s="82"/>
      <c r="K1916" s="83"/>
      <c r="L1916" s="84"/>
      <c r="M1916" s="84"/>
      <c r="N1916" s="83"/>
      <c r="O1916" s="83"/>
      <c r="P1916" s="83"/>
      <c r="Q1916" s="83"/>
      <c r="R1916" s="83"/>
      <c r="S1916" s="78"/>
      <c r="T1916" s="78"/>
    </row>
    <row r="1963" spans="1:20" s="144" customFormat="1">
      <c r="A1963" s="191"/>
      <c r="B1963" s="192"/>
      <c r="C1963" s="193"/>
      <c r="D1963" s="107"/>
      <c r="E1963" s="108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44" customFormat="1">
      <c r="A1964" s="191"/>
      <c r="B1964" s="192"/>
      <c r="C1964" s="193"/>
      <c r="D1964" s="107"/>
      <c r="E1964" s="108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44" customFormat="1">
      <c r="A1965" s="191"/>
      <c r="B1965" s="192"/>
      <c r="C1965" s="193"/>
      <c r="D1965" s="107"/>
      <c r="E1965" s="108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66" spans="1:20" s="144" customFormat="1">
      <c r="A1966" s="191"/>
      <c r="B1966" s="192"/>
      <c r="C1966" s="193"/>
      <c r="D1966" s="107"/>
      <c r="E1966" s="108"/>
      <c r="F1966" s="83"/>
      <c r="G1966" s="83"/>
      <c r="H1966" s="83"/>
      <c r="I1966" s="83"/>
      <c r="J1966" s="82"/>
      <c r="K1966" s="83"/>
      <c r="L1966" s="84"/>
      <c r="M1966" s="84"/>
      <c r="N1966" s="83"/>
      <c r="O1966" s="83"/>
      <c r="P1966" s="83"/>
      <c r="Q1966" s="83"/>
      <c r="R1966" s="83"/>
      <c r="S1966" s="78"/>
      <c r="T1966" s="78"/>
    </row>
    <row r="1967" spans="1:20" s="144" customFormat="1">
      <c r="A1967" s="191"/>
      <c r="B1967" s="192"/>
      <c r="C1967" s="193"/>
      <c r="D1967" s="107"/>
      <c r="E1967" s="108"/>
      <c r="F1967" s="83"/>
      <c r="G1967" s="83"/>
      <c r="H1967" s="83"/>
      <c r="I1967" s="83"/>
      <c r="J1967" s="82"/>
      <c r="K1967" s="83"/>
      <c r="L1967" s="84"/>
      <c r="M1967" s="84"/>
      <c r="N1967" s="83"/>
      <c r="O1967" s="83"/>
      <c r="P1967" s="83"/>
      <c r="Q1967" s="83"/>
      <c r="R1967" s="83"/>
      <c r="S1967" s="78"/>
      <c r="T1967" s="78"/>
    </row>
    <row r="1968" spans="1:20" s="144" customFormat="1">
      <c r="A1968" s="191"/>
      <c r="B1968" s="192"/>
      <c r="C1968" s="193"/>
      <c r="D1968" s="107"/>
      <c r="E1968" s="108"/>
      <c r="F1968" s="83"/>
      <c r="G1968" s="83"/>
      <c r="H1968" s="83"/>
      <c r="I1968" s="83"/>
      <c r="J1968" s="82"/>
      <c r="K1968" s="83"/>
      <c r="L1968" s="84"/>
      <c r="M1968" s="84"/>
      <c r="N1968" s="83"/>
      <c r="O1968" s="83"/>
      <c r="P1968" s="83"/>
      <c r="Q1968" s="83"/>
      <c r="R1968" s="83"/>
      <c r="S1968" s="78"/>
      <c r="T1968" s="78"/>
    </row>
    <row r="1994" spans="1:20" s="144" customFormat="1">
      <c r="A1994" s="191"/>
      <c r="B1994" s="192"/>
      <c r="C1994" s="193"/>
      <c r="D1994" s="107"/>
      <c r="E1994" s="108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  <c r="S1994" s="78"/>
      <c r="T1994" s="78"/>
    </row>
    <row r="1995" spans="1:20" s="144" customFormat="1">
      <c r="A1995" s="191"/>
      <c r="B1995" s="192"/>
      <c r="C1995" s="193"/>
      <c r="D1995" s="107"/>
      <c r="E1995" s="108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  <c r="S1995" s="78"/>
      <c r="T1995" s="78"/>
    </row>
    <row r="1996" spans="1:20" s="144" customFormat="1">
      <c r="A1996" s="191"/>
      <c r="B1996" s="192"/>
      <c r="C1996" s="193"/>
      <c r="D1996" s="107"/>
      <c r="E1996" s="108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1997" spans="1:20" s="144" customFormat="1">
      <c r="A1997" s="191"/>
      <c r="B1997" s="192"/>
      <c r="C1997" s="193"/>
      <c r="D1997" s="107"/>
      <c r="E1997" s="108"/>
      <c r="F1997" s="83"/>
      <c r="G1997" s="83"/>
      <c r="H1997" s="83"/>
      <c r="I1997" s="83"/>
      <c r="J1997" s="82"/>
      <c r="K1997" s="83"/>
      <c r="L1997" s="84"/>
      <c r="M1997" s="84"/>
      <c r="N1997" s="83"/>
      <c r="O1997" s="83"/>
      <c r="P1997" s="83"/>
      <c r="Q1997" s="83"/>
      <c r="R1997" s="83"/>
      <c r="S1997" s="78"/>
      <c r="T1997" s="78"/>
    </row>
    <row r="1998" spans="1:20" s="144" customFormat="1">
      <c r="A1998" s="191"/>
      <c r="B1998" s="192"/>
      <c r="C1998" s="193"/>
      <c r="D1998" s="107"/>
      <c r="E1998" s="108"/>
      <c r="F1998" s="83"/>
      <c r="G1998" s="83"/>
      <c r="H1998" s="83"/>
      <c r="I1998" s="83"/>
      <c r="J1998" s="82"/>
      <c r="K1998" s="83"/>
      <c r="L1998" s="84"/>
      <c r="M1998" s="84"/>
      <c r="N1998" s="83"/>
      <c r="O1998" s="83"/>
      <c r="P1998" s="83"/>
      <c r="Q1998" s="83"/>
      <c r="R1998" s="83"/>
      <c r="S1998" s="78"/>
      <c r="T1998" s="78"/>
    </row>
    <row r="1999" spans="1:20" s="144" customFormat="1">
      <c r="A1999" s="191"/>
      <c r="B1999" s="192"/>
      <c r="C1999" s="193"/>
      <c r="D1999" s="107"/>
      <c r="E1999" s="108"/>
      <c r="F1999" s="83"/>
      <c r="G1999" s="83"/>
      <c r="H1999" s="83"/>
      <c r="I1999" s="83"/>
      <c r="J1999" s="82"/>
      <c r="K1999" s="83"/>
      <c r="L1999" s="84"/>
      <c r="M1999" s="84"/>
      <c r="N1999" s="83"/>
      <c r="O1999" s="83"/>
      <c r="P1999" s="83"/>
      <c r="Q1999" s="83"/>
      <c r="R1999" s="83"/>
      <c r="S1999" s="78"/>
      <c r="T1999" s="78"/>
    </row>
    <row r="2020" spans="1:20" s="144" customFormat="1">
      <c r="A2020" s="191"/>
      <c r="B2020" s="192"/>
      <c r="C2020" s="193"/>
      <c r="D2020" s="107"/>
      <c r="E2020" s="108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44" customFormat="1">
      <c r="A2021" s="191"/>
      <c r="B2021" s="192"/>
      <c r="C2021" s="193"/>
      <c r="D2021" s="107"/>
      <c r="E2021" s="108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44" customFormat="1">
      <c r="A2022" s="191"/>
      <c r="B2022" s="192"/>
      <c r="C2022" s="193"/>
      <c r="D2022" s="107"/>
      <c r="E2022" s="108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44" customFormat="1">
      <c r="A2023" s="191"/>
      <c r="B2023" s="192"/>
      <c r="C2023" s="193"/>
      <c r="D2023" s="107"/>
      <c r="E2023" s="108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24" spans="1:20" s="144" customFormat="1">
      <c r="A2024" s="191"/>
      <c r="B2024" s="192"/>
      <c r="C2024" s="193"/>
      <c r="D2024" s="107"/>
      <c r="E2024" s="108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44" customFormat="1">
      <c r="A2025" s="191"/>
      <c r="B2025" s="192"/>
      <c r="C2025" s="193"/>
      <c r="D2025" s="107"/>
      <c r="E2025" s="108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51" spans="1:20" s="144" customFormat="1">
      <c r="A2051" s="191"/>
      <c r="B2051" s="192"/>
      <c r="C2051" s="193"/>
      <c r="D2051" s="107"/>
      <c r="E2051" s="108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44" customFormat="1">
      <c r="A2052" s="191"/>
      <c r="B2052" s="192"/>
      <c r="C2052" s="193"/>
      <c r="D2052" s="107"/>
      <c r="E2052" s="108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44" customFormat="1">
      <c r="A2053" s="191"/>
      <c r="B2053" s="192"/>
      <c r="C2053" s="193"/>
      <c r="D2053" s="107"/>
      <c r="E2053" s="108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44" customFormat="1">
      <c r="A2054" s="191"/>
      <c r="B2054" s="192"/>
      <c r="C2054" s="193"/>
      <c r="D2054" s="107"/>
      <c r="E2054" s="108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44" customFormat="1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44" customFormat="1">
      <c r="A2062" s="191"/>
      <c r="B2062" s="192"/>
      <c r="C2062" s="193"/>
      <c r="D2062" s="107"/>
      <c r="E2062" s="108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44" customFormat="1">
      <c r="A2063" s="191"/>
      <c r="B2063" s="192"/>
      <c r="C2063" s="193"/>
      <c r="D2063" s="107"/>
      <c r="E2063" s="108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44" customFormat="1">
      <c r="A2064" s="191"/>
      <c r="B2064" s="192"/>
      <c r="C2064" s="193"/>
      <c r="D2064" s="107"/>
      <c r="E2064" s="108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44" customFormat="1">
      <c r="A2065" s="191"/>
      <c r="B2065" s="192"/>
      <c r="C2065" s="193"/>
      <c r="D2065" s="107"/>
      <c r="E2065" s="108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44" customFormat="1">
      <c r="A2066" s="191"/>
      <c r="B2066" s="192"/>
      <c r="C2066" s="193"/>
      <c r="D2066" s="107"/>
      <c r="E2066" s="108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  <row r="2067" spans="1:20" s="144" customFormat="1">
      <c r="A2067" s="191"/>
      <c r="B2067" s="192"/>
      <c r="C2067" s="193"/>
      <c r="D2067" s="107"/>
      <c r="E2067" s="108"/>
      <c r="F2067" s="83"/>
      <c r="G2067" s="83"/>
      <c r="H2067" s="83"/>
      <c r="I2067" s="83"/>
      <c r="J2067" s="82"/>
      <c r="K2067" s="83"/>
      <c r="L2067" s="84"/>
      <c r="M2067" s="84"/>
      <c r="N2067" s="83"/>
      <c r="O2067" s="83"/>
      <c r="P2067" s="83"/>
      <c r="Q2067" s="83"/>
      <c r="R2067" s="83"/>
      <c r="S2067" s="78"/>
      <c r="T2067" s="78"/>
    </row>
    <row r="2068" spans="1:20" s="144" customFormat="1">
      <c r="A2068" s="191"/>
      <c r="B2068" s="192"/>
      <c r="C2068" s="193"/>
      <c r="D2068" s="107"/>
      <c r="E2068" s="108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89" t="s">
        <v>2</v>
      </c>
      <c r="B1" s="489"/>
      <c r="C1" s="489"/>
      <c r="D1" s="489"/>
      <c r="E1" s="489"/>
      <c r="F1" s="489"/>
      <c r="G1" s="489"/>
      <c r="H1" s="489"/>
      <c r="I1" s="489"/>
    </row>
    <row r="2" spans="1:15" ht="25.8">
      <c r="I2" s="58" t="s">
        <v>2</v>
      </c>
    </row>
    <row r="3" spans="1:15">
      <c r="I3" s="3" t="s">
        <v>2</v>
      </c>
    </row>
    <row r="4" spans="1:15" ht="28.8">
      <c r="A4" s="490" t="s">
        <v>381</v>
      </c>
      <c r="B4" s="490"/>
      <c r="C4" s="490"/>
      <c r="D4" s="490"/>
      <c r="E4" s="490"/>
      <c r="F4" s="490"/>
      <c r="G4" s="490"/>
      <c r="H4" s="490"/>
    </row>
    <row r="5" spans="1:15" ht="28.8">
      <c r="A5" s="56"/>
      <c r="B5" s="56"/>
      <c r="C5" s="56"/>
      <c r="D5" s="56"/>
      <c r="E5" s="56"/>
      <c r="F5" s="57"/>
      <c r="G5" s="491"/>
      <c r="H5" s="492"/>
    </row>
    <row r="6" spans="1:15" ht="28.8">
      <c r="A6" s="493" t="s">
        <v>383</v>
      </c>
      <c r="B6" s="493"/>
      <c r="C6" s="493"/>
      <c r="D6" s="493"/>
      <c r="E6" s="493"/>
      <c r="F6" s="493"/>
      <c r="G6" s="493"/>
      <c r="H6" s="493"/>
    </row>
    <row r="7" spans="1:15" ht="21.6" thickBot="1"/>
    <row r="8" spans="1:15" ht="21.6" thickTop="1">
      <c r="A8" s="494" t="s">
        <v>91</v>
      </c>
      <c r="B8" s="495"/>
      <c r="C8" s="496"/>
      <c r="D8" s="501" t="s">
        <v>1</v>
      </c>
      <c r="E8" s="501"/>
      <c r="F8" s="504" t="s">
        <v>384</v>
      </c>
      <c r="G8" s="507" t="s">
        <v>336</v>
      </c>
      <c r="H8" s="508"/>
      <c r="I8" s="504" t="s">
        <v>382</v>
      </c>
    </row>
    <row r="9" spans="1:15" ht="21.6" thickBot="1">
      <c r="A9" s="487"/>
      <c r="B9" s="488"/>
      <c r="C9" s="497"/>
      <c r="D9" s="502"/>
      <c r="E9" s="502"/>
      <c r="F9" s="505"/>
      <c r="G9" s="509"/>
      <c r="H9" s="510"/>
      <c r="I9" s="505"/>
    </row>
    <row r="10" spans="1:15" ht="83.25" customHeight="1" thickTop="1" thickBot="1">
      <c r="A10" s="498"/>
      <c r="B10" s="499"/>
      <c r="C10" s="500"/>
      <c r="D10" s="503"/>
      <c r="E10" s="503"/>
      <c r="F10" s="506"/>
      <c r="G10" s="10" t="s">
        <v>337</v>
      </c>
      <c r="H10" s="11" t="s">
        <v>338</v>
      </c>
      <c r="I10" s="506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85" t="s">
        <v>92</v>
      </c>
      <c r="B12" s="486"/>
      <c r="C12" s="18" t="s">
        <v>93</v>
      </c>
      <c r="D12" s="19" t="s">
        <v>94</v>
      </c>
      <c r="E12" s="19"/>
      <c r="F12" s="20"/>
      <c r="G12" s="21"/>
      <c r="H12" s="22"/>
      <c r="I12" s="351"/>
    </row>
    <row r="13" spans="1:15">
      <c r="A13" s="7"/>
      <c r="B13" s="4"/>
      <c r="C13" s="4"/>
      <c r="D13" s="4"/>
      <c r="E13" s="4"/>
      <c r="G13" s="23"/>
      <c r="H13" s="24"/>
      <c r="I13" s="301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52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3">
        <f>F15+G15-H15</f>
        <v>0</v>
      </c>
    </row>
    <row r="16" spans="1:15">
      <c r="A16" s="7"/>
      <c r="B16" s="4"/>
      <c r="C16" s="4"/>
      <c r="F16" s="30"/>
      <c r="G16" s="31"/>
      <c r="H16" s="32"/>
      <c r="I16" s="354"/>
    </row>
    <row r="17" spans="1:9" ht="42">
      <c r="A17" s="487" t="s">
        <v>102</v>
      </c>
      <c r="B17" s="48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5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55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52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3">
        <f>F20+G20-H20</f>
        <v>402.6</v>
      </c>
    </row>
    <row r="21" spans="1:9">
      <c r="A21" s="7"/>
      <c r="B21" s="4"/>
      <c r="C21" s="4"/>
      <c r="F21" s="30"/>
      <c r="G21" s="31"/>
      <c r="H21" s="32"/>
      <c r="I21" s="354"/>
    </row>
    <row r="22" spans="1:9" ht="63">
      <c r="A22" s="487" t="s">
        <v>102</v>
      </c>
      <c r="B22" s="48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5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55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52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3">
        <f>F25+G25-H25</f>
        <v>0</v>
      </c>
    </row>
    <row r="26" spans="1:9">
      <c r="A26" s="7"/>
      <c r="B26" s="4"/>
      <c r="C26" s="4"/>
      <c r="F26" s="30"/>
      <c r="G26" s="31"/>
      <c r="H26" s="32"/>
      <c r="I26" s="354"/>
    </row>
    <row r="27" spans="1:9" ht="42">
      <c r="A27" s="487" t="s">
        <v>102</v>
      </c>
      <c r="B27" s="48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5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55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52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3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3">
        <f>F31+G31-H31</f>
        <v>0</v>
      </c>
    </row>
    <row r="32" spans="1:9">
      <c r="A32" s="7"/>
      <c r="F32" s="30"/>
      <c r="G32" s="31"/>
      <c r="H32" s="32"/>
      <c r="I32" s="353"/>
    </row>
    <row r="33" spans="1:9" ht="42">
      <c r="A33" s="487" t="s">
        <v>102</v>
      </c>
      <c r="B33" s="48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5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55"/>
    </row>
    <row r="35" spans="1:9" ht="42">
      <c r="A35" s="487" t="s">
        <v>343</v>
      </c>
      <c r="B35" s="48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5">
        <f>I33+I27+I22+I17</f>
        <v>591.92000000000007</v>
      </c>
    </row>
    <row r="36" spans="1:9">
      <c r="A36" s="7"/>
      <c r="G36" s="21"/>
      <c r="H36" s="22"/>
      <c r="I36" s="356"/>
    </row>
    <row r="37" spans="1:9" ht="42" customHeight="1">
      <c r="A37" s="485" t="s">
        <v>92</v>
      </c>
      <c r="B37" s="486"/>
      <c r="C37" s="18" t="s">
        <v>116</v>
      </c>
      <c r="D37" s="19" t="s">
        <v>175</v>
      </c>
      <c r="E37" s="19"/>
      <c r="F37" s="20"/>
      <c r="G37" s="21"/>
      <c r="H37" s="22"/>
      <c r="I37" s="351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87" t="s">
        <v>102</v>
      </c>
      <c r="B42" s="48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87" t="s">
        <v>343</v>
      </c>
      <c r="B44" s="48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55"/>
    </row>
    <row r="46" spans="1:9" ht="42" customHeight="1">
      <c r="A46" s="485" t="s">
        <v>92</v>
      </c>
      <c r="B46" s="486"/>
      <c r="C46" s="18" t="s">
        <v>128</v>
      </c>
      <c r="D46" s="19" t="s">
        <v>203</v>
      </c>
      <c r="E46" s="19"/>
      <c r="F46" s="20"/>
      <c r="G46" s="21"/>
      <c r="H46" s="22"/>
      <c r="I46" s="351"/>
    </row>
    <row r="47" spans="1:9">
      <c r="A47" s="7"/>
      <c r="B47" s="4"/>
      <c r="C47" s="4"/>
      <c r="D47" s="4"/>
      <c r="E47" s="4"/>
      <c r="G47" s="23"/>
      <c r="H47" s="24"/>
      <c r="I47" s="359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52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3">
        <f>F49+G49-H49</f>
        <v>0</v>
      </c>
    </row>
    <row r="50" spans="1:9">
      <c r="A50" s="7"/>
      <c r="B50" s="4"/>
      <c r="C50" s="4"/>
      <c r="F50" s="30"/>
      <c r="G50" s="31"/>
      <c r="H50" s="32"/>
      <c r="I50" s="354"/>
    </row>
    <row r="51" spans="1:9" ht="42">
      <c r="A51" s="487" t="s">
        <v>102</v>
      </c>
      <c r="B51" s="48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5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56"/>
    </row>
    <row r="53" spans="1:9" ht="42">
      <c r="A53" s="487" t="s">
        <v>343</v>
      </c>
      <c r="B53" s="48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5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55"/>
    </row>
    <row r="55" spans="1:9" ht="42" customHeight="1">
      <c r="A55" s="485" t="s">
        <v>92</v>
      </c>
      <c r="B55" s="486"/>
      <c r="C55" s="18">
        <v>12</v>
      </c>
      <c r="D55" s="19" t="s">
        <v>239</v>
      </c>
      <c r="E55" s="19"/>
      <c r="F55" s="20"/>
      <c r="G55" s="21"/>
      <c r="H55" s="22"/>
      <c r="I55" s="351"/>
    </row>
    <row r="56" spans="1:9">
      <c r="A56" s="7"/>
      <c r="B56" s="4"/>
      <c r="C56" s="4"/>
      <c r="D56" s="4"/>
      <c r="E56" s="4"/>
      <c r="G56" s="23"/>
      <c r="H56" s="24"/>
      <c r="I56" s="301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52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87" t="s">
        <v>102</v>
      </c>
      <c r="B60" s="48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87" t="s">
        <v>343</v>
      </c>
      <c r="B62" s="48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2020-07-17T10:33:10Z</cp:lastPrinted>
  <dcterms:created xsi:type="dcterms:W3CDTF">2015-06-11T15:19:37Z</dcterms:created>
  <dcterms:modified xsi:type="dcterms:W3CDTF">2021-02-16T06:58:05Z</dcterms:modified>
</cp:coreProperties>
</file>