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a.nenci\Desktop\DELUP_5_2025\"/>
    </mc:Choice>
  </mc:AlternateContent>
  <xr:revisionPtr revIDLastSave="0" documentId="8_{B5D7988B-C215-4FEE-85EF-774B7EF401EC}" xr6:coauthVersionLast="36" xr6:coauthVersionMax="36" xr10:uidLastSave="{00000000-0000-0000-0000-000000000000}"/>
  <bookViews>
    <workbookView xWindow="32760" yWindow="32760" windowWidth="23040" windowHeight="8500" tabRatio="814"/>
  </bookViews>
  <sheets>
    <sheet name=" All indic sintetici 2025" sheetId="17" r:id="rId1"/>
    <sheet name="All  Entrate- Ind. analitic  25" sheetId="20" r:id="rId2"/>
    <sheet name="All  Spese - Ind. analitici 25" sheetId="21" r:id="rId3"/>
  </sheets>
  <definedNames>
    <definedName name="_xlnm.Print_Area" localSheetId="0">' All indic sintetici 2025'!$A$1:$F$58</definedName>
    <definedName name="_xlnm.Print_Area" localSheetId="1">'All  Entrate- Ind. analitic  25'!$A$1:$H$25</definedName>
    <definedName name="_xlnm.Print_Area" localSheetId="2">'All  Spese - Ind. analitici 25'!$A$1:$M$50</definedName>
    <definedName name="_xlnm.Print_Titles" localSheetId="0">' All indic sintetici 2025'!$1:$7</definedName>
    <definedName name="_xlnm.Print_Titles" localSheetId="2">'All  Spese - Ind. analitici 25'!$3:$5</definedName>
  </definedNames>
  <calcPr calcId="191029" fullCalcOnLoad="1"/>
</workbook>
</file>

<file path=xl/calcChain.xml><?xml version="1.0" encoding="utf-8"?>
<calcChain xmlns="http://schemas.openxmlformats.org/spreadsheetml/2006/main">
  <c r="F47" i="17" l="1"/>
  <c r="E47" i="17"/>
  <c r="D47" i="17"/>
  <c r="F46" i="17"/>
  <c r="E46" i="17"/>
  <c r="D46" i="17"/>
  <c r="D44" i="17"/>
  <c r="D38" i="17"/>
  <c r="D37" i="17"/>
  <c r="D36" i="17"/>
  <c r="D35" i="17"/>
  <c r="F24" i="17"/>
  <c r="E24" i="17"/>
  <c r="D24" i="17"/>
  <c r="F22" i="17"/>
  <c r="E22" i="17"/>
  <c r="D22" i="17"/>
  <c r="F18" i="17"/>
  <c r="E18" i="17"/>
  <c r="D18" i="17"/>
  <c r="F16" i="17"/>
  <c r="E16" i="17"/>
  <c r="D16" i="17"/>
  <c r="F9" i="17"/>
  <c r="E9" i="17"/>
  <c r="D9" i="17"/>
  <c r="F20" i="17"/>
  <c r="E20" i="17"/>
  <c r="D20" i="17"/>
  <c r="F21" i="17"/>
  <c r="E21" i="17"/>
  <c r="D21" i="17"/>
</calcChain>
</file>

<file path=xl/sharedStrings.xml><?xml version="1.0" encoding="utf-8"?>
<sst xmlns="http://schemas.openxmlformats.org/spreadsheetml/2006/main" count="294" uniqueCount="249">
  <si>
    <t>Organi istituzionali</t>
  </si>
  <si>
    <t>MISSIONI E PROGRAMMI</t>
  </si>
  <si>
    <t>Gestione economica, finanziaria,  programmazione, provveditorato</t>
  </si>
  <si>
    <t>Gestione dei beni demaniali e patrimoniali</t>
  </si>
  <si>
    <t>Ufficio tecnico</t>
  </si>
  <si>
    <t>Risorse umane</t>
  </si>
  <si>
    <t>Altri servizi generali</t>
  </si>
  <si>
    <t>Diritto allo studio</t>
  </si>
  <si>
    <t>Valorizzazione dei beni di interesse storico</t>
  </si>
  <si>
    <t>Attività culturali e interventi diversi nel settore culturale</t>
  </si>
  <si>
    <t>Sport e tempo libero</t>
  </si>
  <si>
    <t>Giovani</t>
  </si>
  <si>
    <t>Sviluppo e la valorizzazione del turismo</t>
  </si>
  <si>
    <t>Rifiuti</t>
  </si>
  <si>
    <t>Interventi a seguito di calamità naturali</t>
  </si>
  <si>
    <t>Interventi per la disabilità</t>
  </si>
  <si>
    <t>Cooperazione e associazionismo</t>
  </si>
  <si>
    <t>Commercio - reti distributive - tutela dei consumatori</t>
  </si>
  <si>
    <t>Formazione professionale</t>
  </si>
  <si>
    <t>Fondo di riserva</t>
  </si>
  <si>
    <t>Altri fondi</t>
  </si>
  <si>
    <t>TITOLO 2:</t>
  </si>
  <si>
    <t>Trasferimenti correnti</t>
  </si>
  <si>
    <t>20101</t>
  </si>
  <si>
    <t>Tipologia 101: Trasferimenti correnti da Amministrazioni pubbliche</t>
  </si>
  <si>
    <t>20104</t>
  </si>
  <si>
    <t>Tipologia 104: Trasferimenti correnti da Istituzioni Sociali Private</t>
  </si>
  <si>
    <t>Totale TITOLO 2: Trasferimenti correnti</t>
  </si>
  <si>
    <t>TITOLO 3:</t>
  </si>
  <si>
    <t>Entrate extratributarie</t>
  </si>
  <si>
    <t>30100</t>
  </si>
  <si>
    <t>Tipologia 100: Vendita di beni e servizi e proventi derivanti dalla gestione dei beni</t>
  </si>
  <si>
    <t>30200</t>
  </si>
  <si>
    <t>Tipologia 200: Proventi derivanti dall'attività di controllo e repressione delle irregolarità e degli illeciti</t>
  </si>
  <si>
    <t>30300</t>
  </si>
  <si>
    <t>Tipologia 300: Interessi attivi</t>
  </si>
  <si>
    <t>30500</t>
  </si>
  <si>
    <t>Tipologia 500: Rimborsi e altre entrate correnti</t>
  </si>
  <si>
    <t>40200</t>
  </si>
  <si>
    <t>Tipologia 200: Contributi agli investimenti</t>
  </si>
  <si>
    <t>40500</t>
  </si>
  <si>
    <t>Tipologia 500: Altre entrate in conto capitale</t>
  </si>
  <si>
    <t>Totale TITOLO 4: Entrate in conto capitale</t>
  </si>
  <si>
    <t>TITOLO 9:</t>
  </si>
  <si>
    <t>Entrate per conto terzi e partite di giro</t>
  </si>
  <si>
    <t>90100</t>
  </si>
  <si>
    <t>Tipologia 100: Entrate per partite di giro</t>
  </si>
  <si>
    <t>90200</t>
  </si>
  <si>
    <t>Tipologia 200: Entrate per conto terzi</t>
  </si>
  <si>
    <t>Totale TITOLO 9: Entrate per conto terzi e partite di giro</t>
  </si>
  <si>
    <t>TOTALE ENTRATE</t>
  </si>
  <si>
    <t>01</t>
  </si>
  <si>
    <t>02</t>
  </si>
  <si>
    <t>03</t>
  </si>
  <si>
    <t>05</t>
  </si>
  <si>
    <t>06</t>
  </si>
  <si>
    <t>07</t>
  </si>
  <si>
    <t>08</t>
  </si>
  <si>
    <t>30000</t>
  </si>
  <si>
    <t>40000</t>
  </si>
  <si>
    <t>Composizione delle entrate (dati percentuali)</t>
  </si>
  <si>
    <t>Percentuale  riscossione entrate</t>
  </si>
  <si>
    <t xml:space="preserve"> </t>
  </si>
  <si>
    <t>TOTALE Missione 99  -  Servizi per conto terzi</t>
  </si>
  <si>
    <t>Servizi per conto terzi - Partite di giro</t>
  </si>
  <si>
    <t>Missione 99  
Servizi per conto terzi</t>
  </si>
  <si>
    <t>TOTALE Missione 20  -  Fondi e accantonamenti</t>
  </si>
  <si>
    <t>Fondo crediti di dubbia esigibilità</t>
  </si>
  <si>
    <t>Missione 20  
Fondi e accantonamenti</t>
  </si>
  <si>
    <t>TOTALE Missione 18  -  Relazioni con le altre autonomie territoriali e locali</t>
  </si>
  <si>
    <t>Politica regionale unitaria per le relazioni finanziarie con le altre autonomie territoriali (solo per le Regioni)</t>
  </si>
  <si>
    <t>Missione 18  
Relazioni con le altre autonomie territoriali e locali</t>
  </si>
  <si>
    <t>TOTALE Missione 15  -  Politiche per il lavoro e la formazione professionale</t>
  </si>
  <si>
    <t>Missione 15  
Politiche per il lavoro e la formazione professionale</t>
  </si>
  <si>
    <t>TOTALE Missione 14  -  Sviluppo economico e competitività</t>
  </si>
  <si>
    <t>Ricerca e innovazione</t>
  </si>
  <si>
    <t>Missione 14  
Sviluppo economico e competitività</t>
  </si>
  <si>
    <t>TOTALE Missione 12  -  Diritti sociali, politiche sociali e famiglia</t>
  </si>
  <si>
    <t>Politica regionale unitaria per i diritti sociali e la famiglia  (solo per le Regioni)</t>
  </si>
  <si>
    <t>10</t>
  </si>
  <si>
    <t>Missione 12  
Diritti sociali, politiche sociali e famiglia</t>
  </si>
  <si>
    <t>TOTALE Missione 11  -  Soccorso civile</t>
  </si>
  <si>
    <t>Missione 11  
Soccorso civile</t>
  </si>
  <si>
    <t>TOTALE Missione 09  -  Sviluppo sostenibile e tutela del territorio e dell'ambiente</t>
  </si>
  <si>
    <t>Missione 09  
Sviluppo sostenibile e tutela del territorio e dell'ambiente</t>
  </si>
  <si>
    <t>TOTALE Missione 07  -  Turismo</t>
  </si>
  <si>
    <t>Missione 07  
Turismo</t>
  </si>
  <si>
    <t>TOTALE Missione 06  -  Politiche giovanili, sport e tempo libero</t>
  </si>
  <si>
    <t>Missione 06  
Politiche giovanili, sport e tempo libero</t>
  </si>
  <si>
    <t>TOTALE Missione 05  -  Tutela e valorizzazione dei beni e delle attività culturali</t>
  </si>
  <si>
    <t>Missione 05  
Tutela e valorizzazione dei beni e delle attività culturali</t>
  </si>
  <si>
    <t>TOTALE Missione 04  -  Istruzione e diritto allo studio</t>
  </si>
  <si>
    <t>Missione 04  
Istruzione e diritto allo studio</t>
  </si>
  <si>
    <t>TOTALE Missione 01  -  Servizi istituzionali,  generali e di gestione</t>
  </si>
  <si>
    <t>11</t>
  </si>
  <si>
    <t>Statistica e sistemi informativi</t>
  </si>
  <si>
    <t>Segreteria generale</t>
  </si>
  <si>
    <t>Missione 01  
Servizi istituzionali,  generali e di gestione</t>
  </si>
  <si>
    <t xml:space="preserve">di cui incidenza  FPV: Previsioni  stanziamento  FPV/ Previsione FPV totale </t>
  </si>
  <si>
    <t>Incidenza  Missione/Programma: Previsioni stanziamento/ totale previsioni missioni</t>
  </si>
  <si>
    <t xml:space="preserve">Incidenza  Missione/Programma: Previsioni stanziamento/ totale previsioni missioni </t>
  </si>
  <si>
    <t xml:space="preserve">Capacità di pagamento: Previsioni cassa/ (previsioni competenza - FPV  + residui) </t>
  </si>
  <si>
    <t xml:space="preserve">di cui incidenza FPV: Previsioni  stanziamento  FPV/ Previsione FPV totale </t>
  </si>
  <si>
    <t xml:space="preserve">Capacità di pagamento: Media (Pagam. c/comp+ Pagam. c/residui )/ Media (Impegni + residui definitivi) </t>
  </si>
  <si>
    <t xml:space="preserve">di cui incidenza  FPV: Media FPV / Media Totale FPV </t>
  </si>
  <si>
    <t xml:space="preserve">Incidenza Missione programma: Media (Impegni + FPV) /Media (Totale impegni + Totale FPV) </t>
  </si>
  <si>
    <t>ESERCIZIO 2025</t>
  </si>
  <si>
    <t>MEDIA TRE RENDICONTI PRECEDENTI (dati percentuali)</t>
  </si>
  <si>
    <t xml:space="preserve">Titolo
Tipologia
</t>
  </si>
  <si>
    <t>Denominazione</t>
  </si>
  <si>
    <t xml:space="preserve">Esercizio 2025 Previsioni competenza / totale previsioni competenza </t>
  </si>
  <si>
    <t>Media accertamenti nei tre esercizi precedenti / Media Totale accertamenti nei tre esercizi precedenti</t>
  </si>
  <si>
    <t>Media riscossioni nei tre esercizi precedenti / Media accertamenti nei tre esercizi precedenti</t>
  </si>
  <si>
    <t>20000</t>
  </si>
  <si>
    <t>Totale TITOLO 3: Entrate extratributarie</t>
  </si>
  <si>
    <t>TITOLO 4:</t>
  </si>
  <si>
    <t>Entrate in conto capitale</t>
  </si>
  <si>
    <t>90000</t>
  </si>
  <si>
    <t>Indicatori sintetici</t>
  </si>
  <si>
    <t>TIPOLOGIA INDICATORE</t>
  </si>
  <si>
    <t>DEFINIZIONE</t>
  </si>
  <si>
    <r>
      <t xml:space="preserve">VALORE INDICATORE </t>
    </r>
    <r>
      <rPr>
        <sz val="10"/>
        <rFont val="Arial"/>
        <family val="2"/>
      </rPr>
      <t>(indicare tante colonne quanti sono gli eserci considerati nel bilancio di previsione)
(dati percentuali)</t>
    </r>
  </si>
  <si>
    <t>Rigidità strutturale di bilancio</t>
  </si>
  <si>
    <t>1.1</t>
  </si>
  <si>
    <t xml:space="preserve">Incidenza spese rigide (disavanzo, personale e debito) su entrate correnti </t>
  </si>
  <si>
    <t>Entrate correnti</t>
  </si>
  <si>
    <t>2.1</t>
  </si>
  <si>
    <t>Indicatore di realizzazione delle previsioni di competenza concernenti le entrate correnti</t>
  </si>
  <si>
    <t>Media accertamenti primi tre titoli di entrata nei tre esercizi precedenti / Stanziamenti di competenza dei primi tre titoli delle "Entrate correnti" (4)</t>
  </si>
  <si>
    <t>2.2</t>
  </si>
  <si>
    <t>Indicatore di realizzazione delle previsioni di cassa corrente</t>
  </si>
  <si>
    <t>Media incassi primi tre titoli di entrata nei tre esercizi precedenti / Stanziamenti di cassa dei primi tre titoli delle "Entrate correnti" (4)</t>
  </si>
  <si>
    <t>2.3</t>
  </si>
  <si>
    <t>Indicatore di realizzazione delle previsioni di competenza concernenti le entrate proprie</t>
  </si>
  <si>
    <t>Media accertamenti nei tre esercizi precedenti (pdc E.1.01.00.00.000 "Tributi" – "Compartecipazioni di tributi" E.1.01.04.00.000 + E.3.00.00.00.000 "Entrate extratributarie") / Stanziamenti di competenza dei primi tre titoli delle "Entrate correnti" (4)</t>
  </si>
  <si>
    <t>2.4</t>
  </si>
  <si>
    <t>Indicatore di realizzazione delle previsioni di cassa concernenti le entrate proprie</t>
  </si>
  <si>
    <t>Media incassi nei tre esercizi precedenti (pdc E.1.01.00.00.000 "Tributi" – "Compartecipazioni di tributi" E.1.01.04.00.000 + E.3.00.00.00.000 "Entrate extratributarie") / Stanziamenti di cassa dei primi tre titoli delle "Entrate correnti" (4)</t>
  </si>
  <si>
    <t xml:space="preserve">Spese di personale </t>
  </si>
  <si>
    <t>3.1</t>
  </si>
  <si>
    <t xml:space="preserve">Incidenza spesa personale sulla spesa corrente
(Indicatore di equilibrio economico-finanziario)
</t>
  </si>
  <si>
    <t>3.2</t>
  </si>
  <si>
    <t>Incidenza del salario accessorio ed incentivante rispetto al totale della spesa di personale
Indica il peso delle componenti afferenti la contrattazione decentrata dell'ente rispetto al totale dei redditi da lavoro</t>
  </si>
  <si>
    <t xml:space="preserve">Stanziamenti di competenza (pdc 1.01.01.004 + 1.01.01.008 "indennità e altri compensi al personale a tempo indeterminato e determinato"+ pdc 1.01.01.003 + 1.01.01.007 "straordinario a tempo indeterminato e determinato" + FPV in uscita concernente il Macroaggregato 1.1  – FPV di entrata concernente il Macroaggregato 1.1) / Stanziamenti di competenza (Macroaggregato 1.1 + pdc 1.02.01.01 "IRAP"– FPV di entrata concernente il Macroaggregato 1.1 + FPV spesa concernente il Macroaggregato 1.1)
</t>
  </si>
  <si>
    <t>3.3</t>
  </si>
  <si>
    <t>Incidenza della spesa di personale con forme di contratto flessibile 
Indica come gli enti soddisfano le proprie esigenze di risorse umane, mixando le varie alternative contrattuali più rigide (personale dipendente) o meno rigide (forme di lavoro flessibile)</t>
  </si>
  <si>
    <t>Interessi passivi</t>
  </si>
  <si>
    <t>4.1</t>
  </si>
  <si>
    <t>Incidenza degli interessi passivi sulle entrate correnti (che ne costituiscono la fonte di copertura)</t>
  </si>
  <si>
    <t>Stanziamenti di competenza Macroaggregato 1.7 "Interessi passivi" / Stanziamenti di competenza primi tre titoli ("Entrate correnti")</t>
  </si>
  <si>
    <t>4.2</t>
  </si>
  <si>
    <t>Incidenza degli interessi sulle anticipazioni sul totale degli interessi passivi</t>
  </si>
  <si>
    <t>Stanziamenti di competenza  voce del piano dei conti finanziario U.1.07.06.04.000 "Interessi passivi su anticipazioni di tesoreria" / Stanziamenti di competenza Macroaggregato 1.7 "Interessi passivi"</t>
  </si>
  <si>
    <t>4.3</t>
  </si>
  <si>
    <t>Incidenza degli interessi di mora sul totale degli interessi passivi</t>
  </si>
  <si>
    <t xml:space="preserve">Investimenti </t>
  </si>
  <si>
    <t>5.1</t>
  </si>
  <si>
    <t>Incidenza investimenti su spesa corrente e in conto capitale</t>
  </si>
  <si>
    <t>Totale stanziamento di competenza  Macroaggregati 2.2 + 2.3 al netto dei relativi FPV / Totale stanziamento di competenza titolo 1° e 2° della spesa al netto del FPV</t>
  </si>
  <si>
    <t>5.2</t>
  </si>
  <si>
    <t>Quota investimenti complessivi finanziati dal risparmio corrente</t>
  </si>
  <si>
    <t>5.3</t>
  </si>
  <si>
    <t>Quota investimenti complessivi finanziati dal saldo positivo delle partite finanziarie</t>
  </si>
  <si>
    <t>5.4</t>
  </si>
  <si>
    <t>Quota investimenti complessivi finanziati da debito</t>
  </si>
  <si>
    <t>Stanziamenti di competenza  (Titolo 6"Accensione di prestiti" - Categoria 6.02.02 "Anticipazioni" - Categoria 6.03.03 "Accensione prestiti a seguito di escussione di garanzie" - Accensioni di prestiti da rinegoziazioni)/Stanziamenti di competenza (Macroaggregato 2.2 "Investimenti fissi lordi e acquisto di terreni" + Macroaggregato 2.3 "Contributi agli investimenti") (10)</t>
  </si>
  <si>
    <t>Debiti non finanziari</t>
  </si>
  <si>
    <t>6.1</t>
  </si>
  <si>
    <t>Indicatore di smaltimento debiti commerciali</t>
  </si>
  <si>
    <t>Stanziamento di cassa (Macroaggregati 1.3 "Acquisto di beni e servizi" + 2.2 "Investimenti fissi lordi e acquisto di terreni") / stanziamenti di competenza e residui al netto dei relativi FPV (Macroaggregati 1.3 "Acquisto di beni e servizi" + 2.2 "Investimenti fissi lordi e acquisto di terreni") - i relativi FPV</t>
  </si>
  <si>
    <t>6.2</t>
  </si>
  <si>
    <t>Indicatore di smaltimento debiti verso altre amministrazioni pubbliche</t>
  </si>
  <si>
    <t>Stanziamento di cassa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stanziamenti di competenza e residui, al netto dei relativi FPV, dei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</si>
  <si>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Debiti finanziari</t>
  </si>
  <si>
    <t>7.1</t>
  </si>
  <si>
    <t>Incidenza estinzioni debiti finanziari</t>
  </si>
  <si>
    <t>7.2</t>
  </si>
  <si>
    <t>Sostenibilità debiti finanziari</t>
  </si>
  <si>
    <t>Stanziamenti di competenza [1.7 "Interessi passivi" – "Interessi di mora" (U.1.07.06.02.000) – "Interessi per anticipazioni prestiti" (U.1.07.06.04.000)]+ Titolo 4 della spesa – (Entrate categoria 4.02.06 "Contributi agli investimenti direttamente destinati al rimborso dei prestiti da amministrazioni pubbliche + Trasferimenti in conto capitale per assunzione di debiti dell'amministrazione da parte di amministrazioni pubbliche  (E.4.03.01.00.000) + Trasferimenti in conto capitale da parte di amministrazioni pubbliche per cancellazione di debiti dell'amministrazione  (E.4.03.04.00.000))] / Stanziamenti competenza titoli 1, 2 e 3 delle entrate</t>
  </si>
  <si>
    <t>Composizione avanzo di amministrazione presunto dell'esercizio precedente (5)</t>
  </si>
  <si>
    <t>8.1</t>
  </si>
  <si>
    <t>Incidenza quota libera di parte corrente nell'avanzo presunto</t>
  </si>
  <si>
    <t>Quota libera di parte corrente dell'avanzo presunto/Avanzo di amministrazione presunto (6)</t>
  </si>
  <si>
    <t>8.2</t>
  </si>
  <si>
    <t>Incidenza quota libera in c/capitale nell'avanzo presunto</t>
  </si>
  <si>
    <t>Quota libera in conto capitale dell'avanzo presunto/Avanzo di amministrazione presunto (7)</t>
  </si>
  <si>
    <t>8.3</t>
  </si>
  <si>
    <t>Incidenza quota accantonata nell'avanzo presunto</t>
  </si>
  <si>
    <t>Quota accantonata dell'avanzo presunto/Avanzo di amministrazione presunto (8)</t>
  </si>
  <si>
    <t>8.4</t>
  </si>
  <si>
    <t>Incidenza quota vincolata nell'avanzo presunto</t>
  </si>
  <si>
    <t>Quota vincolata dell'avanzo presunto/Avanzo di amministrazione presunto (9)</t>
  </si>
  <si>
    <t>Disavanzo di amministrazione presunto dell'esercizio precedente</t>
  </si>
  <si>
    <t>9.1</t>
  </si>
  <si>
    <t xml:space="preserve">Quota disavanzo che si prevede di ripianare nell'esercizio </t>
  </si>
  <si>
    <t>Disavanzo iscritto in spesa del bilancio di previsione / Totale disavanzo di amministrazione di cui alla lettera E dell'allegato riguardante il risultato di amministrazione presunto (3)</t>
  </si>
  <si>
    <t>9.2</t>
  </si>
  <si>
    <t>Sostenibilità patrimoniale del disavanzo presunto</t>
  </si>
  <si>
    <t>9.3</t>
  </si>
  <si>
    <t>Sostenibilità disavanzo a carico dell'esercizio</t>
  </si>
  <si>
    <t>Fondo pluriennale vincolato</t>
  </si>
  <si>
    <t>10.1</t>
  </si>
  <si>
    <t>Utilizzo del FPV</t>
  </si>
  <si>
    <r>
      <t xml:space="preserve">(Fondo pluriennale vincolato  corrente e capitale iscritto in entrata del bilancio - Quota del fondo pluriennale vincolato non destinata ad essere utilizzata nel corso dell'esercizio e  rinviata agli esercizi successivi) / Fondo pluriennale vincolato  corrente e  capitale iscritto in entrata nel bilancio
</t>
    </r>
    <r>
      <rPr>
        <i/>
        <sz val="10"/>
        <rFont val="Arial"/>
        <family val="2"/>
      </rPr>
      <t>(Per il FPV  riferirsi ai valori riportati nell'allegato del bilancio di previsione concernente il FPV, totale delle colonne a) e c)</t>
    </r>
  </si>
  <si>
    <t>Partite di giro e conto terzi</t>
  </si>
  <si>
    <t>11.1</t>
  </si>
  <si>
    <t>Incidenza partite di giro e conto terzi in entrata</t>
  </si>
  <si>
    <t xml:space="preserve">Totale stanziamenti di competenza per Entrate per conto terzi e partite di giro / Totale stanziamenti primi tre titoli delle entrate
</t>
  </si>
  <si>
    <t>11.2</t>
  </si>
  <si>
    <t>Incidenza partite di giro e conto terzi in uscita</t>
  </si>
  <si>
    <t xml:space="preserve">Totale stanziamenti di competenza per Uscite per conto terzi e partite di giro / Totale stanziamenti di competenza del titolo I della spesa
</t>
  </si>
  <si>
    <t>(1) Il Patrimonio netto è pari alla Lettera A) dell'ultimo stato patrimoniale passivo disponibile. In caso di Patrimonio netto negativo, l'indicatore non si calcola e si segnala che l'ente ha il patrimonio netto negativo. L'indicatore è elaborato a partire dal 2018, salvo per gli enti che hanno partecipato alla sperimentazione che lo elaborano a decorrere dal 2016. Gli enti e organismi strumentali delle Autonomie speciali che adottano il DLgs 118/2011 a decorrere dal 2016, elaborano l'indicatore a decorrere dal 2019.</t>
  </si>
  <si>
    <t>(2) Il debito di finanziamento è pari alla Lettera D1 dell'ultimo stato patrimoniale passivo disponibile. L'indicatore è elaborato a partire dal 2018, salvo che per gli enti che hanno partecipato alla sperimentazione che lo elaborano a decorrere dal 2016. Gli enti e organismi strumentali delle Autonomie speciali che adottano il DLgs 118/2011 a decorrere dal 2016, elaborano l'indicatore a decorrere dal 2019.</t>
  </si>
  <si>
    <t xml:space="preserve">(3)Indicatore da elaborare solo se la voce E dell'allegato a) al bilancio di previsione è negativo. Il disavanzo di amministrazione è pari all'importo della voce E. </t>
  </si>
  <si>
    <t>(4) La media dei tre esercizi precedenti è riferita agli ultimi tre consuntivi approvati o in caso di mancata approvazione degli ultimi consuntivi, ai dati di preconsuntivo. In caso di esercizio provvisorio è possibile fare riferimento ai dati di preconsuntivo dell'esercizio precedente. 
Per gli enti che non sono rientrati nel periodo di sperimentazione, nel 2016 sostituire la media con gli accertamenti del 2015 (dati stimati o, se disponibili, di preconsuntivo). Nel 2017 sostituire la media triennale con quella biennale (per il 2016 fare riferimento a dati stimati o, se disponibili, di preconsuntivo). Gli enti e organismi strumentali delle Autonomie speciali che adottano il DLgs 118/2011 a decorrere dal 2016, elaborano l'indicatore a decorrere dal 2017.</t>
  </si>
  <si>
    <t>(5) Da compilare solo se la voce E dell'allegato al bilancio concernente il risultato di amministrazione presunto è positivo o pari a 0.</t>
  </si>
  <si>
    <t>(6) La quota libera di parte corrente del risultato di amministrazione presunto è pari alla voce E riportata nell'allegato a) al bilancio di previsione. Il risultato di amministrazione presunto è pari alla lettera A riportata nell'allegato a) al bilancio di previsione.</t>
  </si>
  <si>
    <t>(7) La quota libera in c/capitale del risultato di amministrazione presunto è pari alla voce D riportata nell'allegato a) al bilancio di previsione. Il risultato di amministrazione presunto è pari alla lettera A riportata nel predetto allegato a).</t>
  </si>
  <si>
    <t>(8) La quota accantonata del risultato di amministrazione presunto è pari alla voce B riportata nell'allegato a) al bilancio di previsione. Il risultato di amministrazione presunto è pari alla lettera A riportata nel predetto allegato a).</t>
  </si>
  <si>
    <t>(9) La quota vincolata del risultato di amministrazione presunto è pari alla voce C riportata nell'allegato a) al bilancio di previsione. Il risultato di amministrazione presunto è pari alla lettera A riportata nel predetto allegato a).</t>
  </si>
  <si>
    <t>(10) Indicare al numeratore solo la quota del finanziamento destinata alla copertura di investimenti, e al denominatore escludere gli investimenti che, nell'esercizio, sono finanziati dal FPV.</t>
  </si>
  <si>
    <t xml:space="preserve">Piano degli indicatori di bilancio </t>
  </si>
  <si>
    <t xml:space="preserve">Allegato A </t>
  </si>
  <si>
    <t xml:space="preserve">Disavanzo iscritto in spesa del bilancio di previsione / (Competenza dei titoli 1, 2 e 3 delle entrate e trasferimenti in conto capitale per ripiano disavanzi pregressi) </t>
  </si>
  <si>
    <t>[Disavanzo iscritto in spesa + Stanziamenti competenza  (Macroaggregati 1.1 "Redditi di lavoro dipendente" + 1.7 "Interessi passivi" + Titolo 4 "Rimborso prestiti" + "IRAP" [pdc U.1.02.01.01] – FPV entrata concernente il Macroaggregato 1.1 + FPV spesa concernente il Macroaggregato 1.1)] / (Stanziamenti di competenza dei primi tre titoli delle Entrate e trasferimenti in conto capitale destinati al  ripiano del disavanzo pregresso) 
Nota: Il basso valore percentuale dell'indicatore è imputabile al fatto che la totalità della spesa per il personale consiliare è prevista negli stanziamenti di bilancio della Regione Toscana – Giunta regionale, eccetto la spesa per il servizio mensa, buoni pasto e Inail su tirocini formativi presso il Consiglio</t>
  </si>
  <si>
    <t>Stanziamenti di competenza (Macroaggregato 1.1 + IRAP [pdc U.1.02.01.01] – FPV entrata concernente il Macroaggregato 1.1 + FPV spesa concernente il Macroaggregato 1.1) /
Stanziamenti competenza (Spesa corrente – FCDE corrente – FPV di entrata concernente il Macroaggregato 1.1 + FPV spesa concernente il Macroaggregato 1.1) 
Nota: Il basso valore percentuale dell'indicatore è imputabile al fatto che la totalità della spesa per il personale consiliare è prevista negli stanziamenti di bilancio della Regione Toscana – Giunta regionale, eccetto la spesa per il servizio mensa, buoni pasto e Inail su tirocini formativi presso il Consiglio.</t>
  </si>
  <si>
    <t>Non rilevabile in quanto trattasi di spese previste nel bilancio della Regione Toscana - Giunta regionale.</t>
  </si>
  <si>
    <t xml:space="preserve">Stanziamenti di competenza (pdc U.1.03.02.010 "Consulenze" + pdc U.1.03.02.12 "lavoro flessibile/LSU/Lavoro interinale") /
Stanziamenti di competenza (Macroaggregato 1.1 "Redditi di lavoro dipendente" + pdc U.1.02.01.01 "IRAP" + FPV  in uscita concernente il Macroaggregato 1.1 – FPV  in entrata concernente il Macroaggregato 1.1) 
Nota: la spesa di cui al voce pdc U.1.03.02.010 è relativa alle consulenze per la realizzazione di dibattiti pubblici e altri processi partecipativi. La spesa di cui al voce pdc U.1.03.02.012 è relativa ai rimborsi spese per tirocini formativi extracurriculari
</t>
  </si>
  <si>
    <t>Margine corrente di competenza / Stanziamenti di competenza (Macroaggregato 2.2 "Investimenti fissi lordi e acquisto di terreni" + Macroaggregato 2.3 "Contributi agli investimenti") (10)</t>
  </si>
  <si>
    <r>
      <t xml:space="preserve">Saldo positivo di competenza delle partite finanziarie / Stanziamenti di competenza (Macroaggregato 2.2 "Investimenti fissi lordi e acquisto di terreni" + Macroaggregato 2.3 "Contributi agli investimenti") (10)  </t>
    </r>
    <r>
      <rPr>
        <i/>
        <sz val="10"/>
        <rFont val="Arial"/>
        <family val="2"/>
      </rPr>
      <t xml:space="preserve"> (Nota: Il saldo positivo delle partite finanziarie è pari alla differenza tra il TItolo V delle entrate, che è pari a zero, e il titolo III delle spese)</t>
    </r>
  </si>
  <si>
    <t>(Totale competenza Titolo 4 della spesa) / Debito da finanziamento al 31/12 dell'esercizio precedente (2) 
(Nota: Il denominatore cioè il debito da finanziamento  (lettera D1 Stato passivo patrimoniale) è pari a zero - dati ricavati dall'ultimo stato patrimoniale di cui al rendiconto 2022 approvato con deliberazione Consiglio n. 48  del 31.05.2023)</t>
  </si>
  <si>
    <t>ESERCIZIO 2026</t>
  </si>
  <si>
    <t>Qualità dell'aria e riduzione dell'inquinamento</t>
  </si>
  <si>
    <t>Interventi per l'infanzia e  i minori e per asili nido</t>
  </si>
  <si>
    <t>Programmazione e governo della rete dei servizi sociosanitari e sociali</t>
  </si>
  <si>
    <t>Industria,  PMI e Artigianato</t>
  </si>
  <si>
    <t>Relazioni finanziarie con le altre autonomie territoriali</t>
  </si>
  <si>
    <t xml:space="preserve">Esercizio 2026 Previsioni competenza / totale previsioni competenza </t>
  </si>
  <si>
    <t xml:space="preserve">Stanziamenti di competenza  voce del piano dei conti finanziario U.1.07.06.02.000 "Interessi di mora" / Stanziamenti di competenza  Macroaggregato 1.7 "Interessi passivi"
 </t>
  </si>
  <si>
    <t xml:space="preserve">Esercizio 2027 Previsioni competenza / totale previsioni competenza </t>
  </si>
  <si>
    <t>Previsioni cassa esercizio 2025 / (previsioni competenza + residui) esercizio 2025</t>
  </si>
  <si>
    <t>20103</t>
  </si>
  <si>
    <t>Tipologia 103: Trasferimenti correnti da Imprese</t>
  </si>
  <si>
    <t>Piano degli indicatori di bilancio
Bilancio di previsione esercizi 2025, 2026 e 2027 approvato il 9 gennaio 2025
Indicatori analitici concernenti la composizione delle entrate e la capacità di riscossione</t>
  </si>
  <si>
    <t>BILANCIO DI PREVISIONE ESERCIZI 2025, 2026 e 2027 (dati percentuali)</t>
  </si>
  <si>
    <t>ESERCIZIO 2027</t>
  </si>
  <si>
    <t>Piano degli indicatori di bilancio
Indicatori analitici concernenti la composizione delle spese per missioni e programmi e la capacità dell'amministrazione di pagare i debiti negli esercizi di riferimento
Bilancio di previsione esercizi 2025, 2026 e 2027, approvato il 9 gennaio 2025</t>
  </si>
  <si>
    <t>Bilancio di previsione esercizi 2025, 2026 e 2027, approvato 9 gennaio 2025</t>
  </si>
  <si>
    <t>Totale disavanzo di amministrazione di cui alla lettera E dell'allegato riguardante il risultato di amministrazione presunto (3) / Patrimonio netto (1)  
'(3)Indicatore da elaborare solo se la voce E  dell'allegato a) al bilancio di previsione è negativo. Il disavanzo di amministrazione è pari all'importo della voce E. La voce E è pari a zero e non negativo quindi l'indice non viene elaborato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</si>
</sst>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5" formatCode="#,##0.00%"/>
  </numFmts>
  <fonts count="22" x14ac:knownFonts="1">
    <font>
      <sz val="10"/>
      <name val="Arial"/>
    </font>
    <font>
      <sz val="10"/>
      <name val="Arial"/>
    </font>
    <font>
      <sz val="10"/>
      <name val="Arial"/>
      <family val="2"/>
    </font>
    <font>
      <b/>
      <sz val="12"/>
      <name val="Arial"/>
      <family val="2"/>
    </font>
    <font>
      <b/>
      <sz val="10"/>
      <name val="Arial"/>
      <family val="2"/>
    </font>
    <font>
      <i/>
      <sz val="10"/>
      <name val="Arial"/>
      <family val="2"/>
    </font>
    <font>
      <strike/>
      <sz val="10"/>
      <name val="Arial"/>
      <family val="2"/>
    </font>
    <font>
      <b/>
      <sz val="13"/>
      <name val="Arial"/>
      <family val="2"/>
    </font>
    <font>
      <b/>
      <sz val="14"/>
      <name val="Arial"/>
      <family val="2"/>
    </font>
    <font>
      <sz val="6"/>
      <color rgb="FF000000"/>
      <name val="Arial"/>
    </font>
    <font>
      <b/>
      <sz val="6"/>
      <color rgb="FF333333"/>
      <name val="Arial"/>
    </font>
    <font>
      <sz val="9"/>
      <color rgb="FF333333"/>
      <name val="Arial"/>
    </font>
    <font>
      <sz val="8"/>
      <color rgb="FF333333"/>
      <name val="Arial"/>
      <family val="2"/>
    </font>
    <font>
      <b/>
      <sz val="8"/>
      <color rgb="FF333333"/>
      <name val="Arial"/>
      <family val="2"/>
    </font>
    <font>
      <sz val="6"/>
      <color rgb="FF000000"/>
      <name val="Arial"/>
      <family val="2"/>
    </font>
    <font>
      <sz val="9"/>
      <color rgb="FF000000"/>
      <name val="Arial"/>
      <family val="2"/>
    </font>
    <font>
      <b/>
      <i/>
      <sz val="6"/>
      <color rgb="FF000000"/>
      <name val="Arial"/>
      <family val="2"/>
    </font>
    <font>
      <b/>
      <sz val="9"/>
      <color rgb="FF333333"/>
      <name val="Arial"/>
      <family val="2"/>
    </font>
    <font>
      <b/>
      <sz val="6"/>
      <color rgb="FF000000"/>
      <name val="Arial"/>
      <family val="2"/>
    </font>
    <font>
      <b/>
      <i/>
      <sz val="6"/>
      <color rgb="FF333333"/>
      <name val="Arial"/>
    </font>
    <font>
      <b/>
      <sz val="9"/>
      <color rgb="FF333333"/>
      <name val="Arial"/>
    </font>
    <font>
      <b/>
      <sz val="6"/>
      <color rgb="FF000000"/>
      <name val="Arial"/>
    </font>
  </fonts>
  <fills count="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bgColor rgb="FFFFFFFF"/>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2" fillId="0" borderId="0"/>
    <xf numFmtId="9" fontId="1" fillId="0" borderId="0" applyFont="0" applyFill="0" applyBorder="0" applyAlignment="0" applyProtection="0"/>
    <xf numFmtId="9" fontId="2" fillId="0" borderId="0" applyFont="0" applyFill="0" applyBorder="0" applyAlignment="0" applyProtection="0"/>
  </cellStyleXfs>
  <cellXfs count="100">
    <xf numFmtId="0" fontId="0" fillId="0" borderId="0" xfId="0"/>
    <xf numFmtId="0" fontId="4" fillId="2" borderId="1" xfId="1" applyFont="1" applyFill="1" applyBorder="1" applyAlignment="1">
      <alignment horizontal="center" vertical="center" wrapText="1"/>
    </xf>
    <xf numFmtId="0" fontId="4" fillId="2" borderId="0" xfId="1" applyFont="1" applyFill="1" applyAlignment="1">
      <alignment horizontal="center" vertical="top" wrapText="1"/>
    </xf>
    <xf numFmtId="0" fontId="2" fillId="2" borderId="0" xfId="1" applyFont="1" applyFill="1" applyAlignment="1">
      <alignment vertical="top" wrapText="1"/>
    </xf>
    <xf numFmtId="0" fontId="2" fillId="2" borderId="2" xfId="1" applyFont="1" applyFill="1" applyBorder="1" applyAlignment="1">
      <alignment vertical="top" wrapText="1"/>
    </xf>
    <xf numFmtId="0" fontId="2" fillId="2" borderId="1" xfId="1" applyFont="1" applyFill="1" applyBorder="1" applyAlignment="1">
      <alignment vertical="top" wrapText="1"/>
    </xf>
    <xf numFmtId="0" fontId="2" fillId="2" borderId="1" xfId="1" applyFont="1" applyFill="1" applyBorder="1" applyAlignment="1">
      <alignment horizontal="left" vertical="top" wrapText="1"/>
    </xf>
    <xf numFmtId="0" fontId="7" fillId="2" borderId="3" xfId="1" applyFont="1" applyFill="1" applyBorder="1" applyAlignment="1">
      <alignment vertical="top" wrapText="1"/>
    </xf>
    <xf numFmtId="0" fontId="2" fillId="0" borderId="1" xfId="0" applyFont="1" applyFill="1" applyBorder="1" applyAlignment="1">
      <alignment horizontal="left" vertical="top" wrapText="1"/>
    </xf>
    <xf numFmtId="10" fontId="2" fillId="2" borderId="0" xfId="2" applyNumberFormat="1" applyFont="1" applyFill="1"/>
    <xf numFmtId="10" fontId="2" fillId="2" borderId="1" xfId="1" applyNumberFormat="1" applyFont="1" applyFill="1" applyBorder="1" applyAlignment="1">
      <alignment horizontal="center" vertical="center" wrapText="1"/>
    </xf>
    <xf numFmtId="10" fontId="2" fillId="2" borderId="4" xfId="1" applyNumberFormat="1" applyFont="1" applyFill="1" applyBorder="1" applyAlignment="1">
      <alignment horizontal="center" vertical="center"/>
    </xf>
    <xf numFmtId="10" fontId="2" fillId="2" borderId="4" xfId="1" applyNumberFormat="1" applyFont="1" applyFill="1" applyBorder="1" applyAlignment="1">
      <alignment horizontal="center" vertical="center" wrapText="1"/>
    </xf>
    <xf numFmtId="10" fontId="2" fillId="2" borderId="1" xfId="1" applyNumberFormat="1" applyFont="1" applyFill="1" applyBorder="1" applyAlignment="1">
      <alignment horizontal="center" vertical="center"/>
    </xf>
    <xf numFmtId="0" fontId="9" fillId="3" borderId="0" xfId="0" applyFont="1" applyFill="1" applyAlignment="1">
      <alignment horizontal="left"/>
    </xf>
    <xf numFmtId="49" fontId="9" fillId="3" borderId="16" xfId="0" applyNumberFormat="1" applyFont="1" applyFill="1" applyBorder="1" applyAlignment="1">
      <alignment horizontal="center" vertical="center" wrapText="1"/>
    </xf>
    <xf numFmtId="49" fontId="10" fillId="3" borderId="16" xfId="0" applyNumberFormat="1" applyFont="1" applyFill="1" applyBorder="1" applyAlignment="1">
      <alignment horizontal="center" vertical="center"/>
    </xf>
    <xf numFmtId="49" fontId="10" fillId="3" borderId="16" xfId="0" applyNumberFormat="1" applyFont="1" applyFill="1" applyBorder="1" applyAlignment="1">
      <alignment horizontal="left" vertical="center" wrapText="1"/>
    </xf>
    <xf numFmtId="0" fontId="9" fillId="4" borderId="0" xfId="0" applyFont="1" applyFill="1" applyAlignment="1">
      <alignment horizontal="left"/>
    </xf>
    <xf numFmtId="49" fontId="11" fillId="4" borderId="0" xfId="0" applyNumberFormat="1" applyFont="1" applyFill="1" applyAlignment="1">
      <alignment horizontal="right" vertical="center"/>
    </xf>
    <xf numFmtId="0" fontId="0" fillId="2" borderId="0" xfId="0" applyFill="1"/>
    <xf numFmtId="195" fontId="12" fillId="3" borderId="16" xfId="0" applyNumberFormat="1" applyFont="1" applyFill="1" applyBorder="1" applyAlignment="1">
      <alignment horizontal="right" vertical="center"/>
    </xf>
    <xf numFmtId="195" fontId="12" fillId="4" borderId="16" xfId="0" applyNumberFormat="1" applyFont="1" applyFill="1" applyBorder="1" applyAlignment="1">
      <alignment horizontal="right" vertical="center"/>
    </xf>
    <xf numFmtId="195" fontId="13" fillId="3" borderId="16" xfId="0" applyNumberFormat="1" applyFont="1" applyFill="1" applyBorder="1" applyAlignment="1">
      <alignment horizontal="right" vertical="center"/>
    </xf>
    <xf numFmtId="195" fontId="13" fillId="4" borderId="16" xfId="0" applyNumberFormat="1" applyFont="1" applyFill="1" applyBorder="1" applyAlignment="1">
      <alignment horizontal="right" vertical="center"/>
    </xf>
    <xf numFmtId="0" fontId="14" fillId="4" borderId="0" xfId="0" applyFont="1" applyFill="1" applyAlignment="1">
      <alignment horizontal="left"/>
    </xf>
    <xf numFmtId="49" fontId="15" fillId="4" borderId="0" xfId="0" applyNumberFormat="1" applyFont="1" applyFill="1" applyAlignment="1">
      <alignment horizontal="right" vertical="top"/>
    </xf>
    <xf numFmtId="49" fontId="14" fillId="4" borderId="16" xfId="0" applyNumberFormat="1" applyFont="1" applyFill="1" applyBorder="1" applyAlignment="1">
      <alignment horizontal="center" vertical="center" wrapText="1"/>
    </xf>
    <xf numFmtId="49" fontId="16" fillId="4" borderId="16" xfId="0" applyNumberFormat="1" applyFont="1" applyFill="1" applyBorder="1" applyAlignment="1">
      <alignment horizontal="center" vertical="center"/>
    </xf>
    <xf numFmtId="49" fontId="16" fillId="4" borderId="16" xfId="0" applyNumberFormat="1" applyFont="1" applyFill="1" applyBorder="1" applyAlignment="1">
      <alignment horizontal="left" vertical="center"/>
    </xf>
    <xf numFmtId="0" fontId="16" fillId="4" borderId="16" xfId="0" applyFont="1" applyFill="1" applyBorder="1" applyAlignment="1">
      <alignment horizontal="left" vertical="center"/>
    </xf>
    <xf numFmtId="49" fontId="14" fillId="4" borderId="16" xfId="0" applyNumberFormat="1" applyFont="1" applyFill="1" applyBorder="1" applyAlignment="1">
      <alignment horizontal="center" vertical="center"/>
    </xf>
    <xf numFmtId="49" fontId="14" fillId="4" borderId="16" xfId="0" applyNumberFormat="1" applyFont="1" applyFill="1" applyBorder="1" applyAlignment="1">
      <alignment horizontal="left" vertical="center" wrapText="1"/>
    </xf>
    <xf numFmtId="195" fontId="14" fillId="4" borderId="16" xfId="0" applyNumberFormat="1" applyFont="1" applyFill="1" applyBorder="1" applyAlignment="1">
      <alignment horizontal="right" vertical="center" wrapText="1"/>
    </xf>
    <xf numFmtId="49" fontId="16" fillId="4" borderId="16" xfId="0" applyNumberFormat="1" applyFont="1" applyFill="1" applyBorder="1" applyAlignment="1">
      <alignment horizontal="left" vertical="center" wrapText="1"/>
    </xf>
    <xf numFmtId="195" fontId="16" fillId="4" borderId="16" xfId="0" applyNumberFormat="1" applyFont="1" applyFill="1" applyBorder="1" applyAlignment="1">
      <alignment horizontal="right" vertical="center" wrapText="1"/>
    </xf>
    <xf numFmtId="195" fontId="16" fillId="4" borderId="16" xfId="0" applyNumberFormat="1" applyFont="1" applyFill="1" applyBorder="1" applyAlignment="1">
      <alignment horizontal="right" vertical="center"/>
    </xf>
    <xf numFmtId="0" fontId="2" fillId="2" borderId="0" xfId="1" applyFont="1" applyFill="1" applyAlignment="1">
      <alignment horizontal="right"/>
    </xf>
    <xf numFmtId="0" fontId="2" fillId="2" borderId="0" xfId="1" applyFont="1" applyFill="1" applyAlignment="1">
      <alignment vertical="top"/>
    </xf>
    <xf numFmtId="0" fontId="2" fillId="2" borderId="0" xfId="1" applyFont="1" applyFill="1" applyAlignment="1">
      <alignment horizontal="center" vertical="top"/>
    </xf>
    <xf numFmtId="0" fontId="2" fillId="0" borderId="0" xfId="1" applyFont="1" applyAlignment="1">
      <alignment horizontal="center" vertical="top"/>
    </xf>
    <xf numFmtId="0" fontId="2" fillId="2" borderId="0" xfId="1" applyFont="1" applyFill="1"/>
    <xf numFmtId="0" fontId="7" fillId="2" borderId="1" xfId="1" applyFont="1" applyFill="1" applyBorder="1" applyAlignment="1">
      <alignment horizontal="right" vertical="top"/>
    </xf>
    <xf numFmtId="0" fontId="2" fillId="2" borderId="2" xfId="1" applyFont="1" applyFill="1" applyBorder="1" applyAlignment="1">
      <alignment horizontal="right" vertical="top"/>
    </xf>
    <xf numFmtId="0" fontId="2" fillId="2" borderId="4" xfId="1" applyFont="1" applyFill="1" applyBorder="1" applyAlignment="1">
      <alignment vertical="top" wrapText="1"/>
    </xf>
    <xf numFmtId="0" fontId="2" fillId="2" borderId="1" xfId="1" applyFont="1" applyFill="1" applyBorder="1" applyAlignment="1">
      <alignment horizontal="right" vertical="top"/>
    </xf>
    <xf numFmtId="0" fontId="2" fillId="0" borderId="1" xfId="1" applyFont="1" applyBorder="1" applyAlignment="1">
      <alignment vertical="top" wrapText="1"/>
    </xf>
    <xf numFmtId="10" fontId="2" fillId="2" borderId="0" xfId="1" applyNumberFormat="1" applyFont="1" applyFill="1"/>
    <xf numFmtId="0" fontId="2" fillId="0" borderId="1" xfId="1" applyFont="1" applyBorder="1" applyAlignment="1">
      <alignment horizontal="right" vertical="top"/>
    </xf>
    <xf numFmtId="0" fontId="3" fillId="2" borderId="1" xfId="1" applyFont="1" applyFill="1" applyBorder="1" applyAlignment="1">
      <alignment horizontal="right" vertical="top"/>
    </xf>
    <xf numFmtId="0" fontId="3" fillId="2" borderId="1" xfId="1" applyFont="1" applyFill="1" applyBorder="1" applyAlignment="1">
      <alignment vertical="top" wrapText="1"/>
    </xf>
    <xf numFmtId="10" fontId="2" fillId="2" borderId="1" xfId="1" applyNumberFormat="1" applyFont="1" applyFill="1" applyBorder="1" applyAlignment="1">
      <alignment horizontal="center" vertical="top"/>
    </xf>
    <xf numFmtId="10" fontId="2" fillId="0" borderId="1" xfId="1" applyNumberFormat="1" applyFont="1" applyBorder="1" applyAlignment="1">
      <alignment horizontal="center" vertical="center" wrapText="1"/>
    </xf>
    <xf numFmtId="0" fontId="7" fillId="2" borderId="5" xfId="1" applyFont="1" applyFill="1" applyBorder="1" applyAlignment="1">
      <alignment horizontal="right" vertical="top"/>
    </xf>
    <xf numFmtId="0" fontId="7" fillId="0" borderId="3" xfId="1" applyFont="1" applyBorder="1" applyAlignment="1">
      <alignment vertical="top" wrapText="1"/>
    </xf>
    <xf numFmtId="10" fontId="2" fillId="2" borderId="3" xfId="1" applyNumberFormat="1" applyFont="1" applyFill="1" applyBorder="1" applyAlignment="1">
      <alignment horizontal="center" vertical="top" wrapText="1"/>
    </xf>
    <xf numFmtId="10" fontId="2" fillId="2" borderId="6" xfId="1" applyNumberFormat="1" applyFont="1" applyFill="1" applyBorder="1" applyAlignment="1">
      <alignment horizontal="center" vertical="top" wrapText="1"/>
    </xf>
    <xf numFmtId="0" fontId="2" fillId="0" borderId="1" xfId="1" applyFont="1" applyBorder="1" applyAlignment="1">
      <alignment vertical="top"/>
    </xf>
    <xf numFmtId="0" fontId="2" fillId="2" borderId="5" xfId="1" applyFont="1" applyFill="1" applyBorder="1" applyAlignment="1">
      <alignment horizontal="right" vertical="top"/>
    </xf>
    <xf numFmtId="0" fontId="2" fillId="2" borderId="1" xfId="1" applyFont="1" applyFill="1" applyBorder="1" applyAlignment="1">
      <alignment vertical="top"/>
    </xf>
    <xf numFmtId="10" fontId="2" fillId="2" borderId="1" xfId="1" quotePrefix="1" applyNumberFormat="1" applyFont="1" applyFill="1" applyBorder="1" applyAlignment="1">
      <alignment horizontal="center" vertical="center" wrapText="1"/>
    </xf>
    <xf numFmtId="0" fontId="2" fillId="2" borderId="0" xfId="1" quotePrefix="1" applyFont="1" applyFill="1" applyAlignment="1">
      <alignment horizontal="left" vertical="top" wrapText="1"/>
    </xf>
    <xf numFmtId="0" fontId="2" fillId="2" borderId="0" xfId="1" applyFont="1" applyFill="1" applyAlignment="1">
      <alignment horizontal="left" vertical="top" wrapText="1"/>
    </xf>
    <xf numFmtId="0" fontId="7" fillId="2" borderId="3" xfId="1" applyFont="1" applyFill="1" applyBorder="1" applyAlignment="1">
      <alignment horizontal="left" vertical="top" wrapText="1"/>
    </xf>
    <xf numFmtId="0" fontId="7" fillId="2" borderId="6" xfId="1" applyFont="1" applyFill="1" applyBorder="1" applyAlignment="1">
      <alignment horizontal="left" vertical="top" wrapText="1"/>
    </xf>
    <xf numFmtId="0" fontId="6" fillId="2" borderId="15" xfId="1" quotePrefix="1" applyFont="1" applyFill="1" applyBorder="1" applyAlignment="1">
      <alignment horizontal="left" vertical="top"/>
    </xf>
    <xf numFmtId="10" fontId="7" fillId="2" borderId="3" xfId="1" applyNumberFormat="1" applyFont="1" applyFill="1" applyBorder="1" applyAlignment="1">
      <alignment horizontal="left" vertical="top" wrapText="1"/>
    </xf>
    <xf numFmtId="10" fontId="7" fillId="2" borderId="6" xfId="1" applyNumberFormat="1" applyFont="1" applyFill="1" applyBorder="1" applyAlignment="1">
      <alignment horizontal="left" vertical="top" wrapText="1"/>
    </xf>
    <xf numFmtId="0" fontId="3" fillId="2" borderId="5" xfId="1" applyFont="1" applyFill="1" applyBorder="1" applyAlignment="1">
      <alignment horizontal="left" vertical="top" wrapText="1"/>
    </xf>
    <xf numFmtId="0" fontId="3" fillId="2" borderId="3" xfId="1" applyFont="1" applyFill="1" applyBorder="1" applyAlignment="1">
      <alignment horizontal="left" vertical="top" wrapText="1"/>
    </xf>
    <xf numFmtId="0" fontId="3" fillId="2" borderId="6" xfId="1" applyFont="1" applyFill="1" applyBorder="1" applyAlignment="1">
      <alignment horizontal="left" vertical="top" wrapText="1"/>
    </xf>
    <xf numFmtId="0" fontId="7" fillId="0" borderId="3" xfId="1" applyFont="1" applyBorder="1" applyAlignment="1">
      <alignment horizontal="left" vertical="top" wrapText="1"/>
    </xf>
    <xf numFmtId="0" fontId="7" fillId="0" borderId="6" xfId="1" applyFont="1" applyBorder="1" applyAlignment="1">
      <alignment horizontal="left" vertical="top" wrapText="1"/>
    </xf>
    <xf numFmtId="10" fontId="2" fillId="2" borderId="5" xfId="1" applyNumberFormat="1" applyFont="1" applyFill="1" applyBorder="1" applyAlignment="1">
      <alignment horizontal="center" vertical="center" wrapText="1"/>
    </xf>
    <xf numFmtId="10" fontId="2" fillId="2" borderId="3" xfId="1" applyNumberFormat="1" applyFont="1" applyFill="1" applyBorder="1" applyAlignment="1">
      <alignment horizontal="center" vertical="center" wrapText="1"/>
    </xf>
    <xf numFmtId="10" fontId="2" fillId="2" borderId="6" xfId="1" applyNumberFormat="1" applyFont="1" applyFill="1" applyBorder="1" applyAlignment="1">
      <alignment horizontal="center" vertical="center" wrapText="1"/>
    </xf>
    <xf numFmtId="0" fontId="8" fillId="2" borderId="0" xfId="1" applyFont="1" applyFill="1" applyAlignment="1">
      <alignment horizontal="center"/>
    </xf>
    <xf numFmtId="0" fontId="3" fillId="2" borderId="0" xfId="1" applyFont="1" applyFill="1" applyAlignment="1">
      <alignment horizontal="center"/>
    </xf>
    <xf numFmtId="0" fontId="3" fillId="2" borderId="7" xfId="1" applyFont="1" applyFill="1" applyBorder="1" applyAlignment="1">
      <alignment horizontal="center" vertical="top" wrapText="1"/>
    </xf>
    <xf numFmtId="0" fontId="4" fillId="2" borderId="8"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0" xfId="1" applyFont="1" applyFill="1" applyAlignment="1">
      <alignment horizontal="center" vertical="center" wrapText="1"/>
    </xf>
    <xf numFmtId="0" fontId="17" fillId="4" borderId="0" xfId="0" applyFont="1" applyFill="1" applyAlignment="1">
      <alignment horizontal="center" vertical="center" wrapText="1"/>
    </xf>
    <xf numFmtId="0" fontId="18" fillId="4" borderId="16" xfId="0" applyFont="1" applyFill="1" applyBorder="1" applyAlignment="1">
      <alignment horizontal="center" vertical="center" wrapText="1"/>
    </xf>
    <xf numFmtId="49" fontId="18" fillId="4" borderId="16" xfId="0" applyNumberFormat="1" applyFont="1" applyFill="1" applyBorder="1" applyAlignment="1">
      <alignment horizontal="center" vertical="center"/>
    </xf>
    <xf numFmtId="49" fontId="18" fillId="4" borderId="16" xfId="0" applyNumberFormat="1" applyFont="1" applyFill="1" applyBorder="1" applyAlignment="1">
      <alignment horizontal="center" vertical="center" wrapText="1"/>
    </xf>
    <xf numFmtId="0" fontId="20" fillId="3" borderId="0" xfId="0" applyFont="1" applyFill="1" applyAlignment="1">
      <alignment horizontal="center" vertical="center" wrapText="1"/>
    </xf>
    <xf numFmtId="49" fontId="21" fillId="3" borderId="16" xfId="0" applyNumberFormat="1" applyFont="1" applyFill="1" applyBorder="1" applyAlignment="1">
      <alignment horizontal="center" vertical="center" wrapText="1"/>
    </xf>
    <xf numFmtId="49" fontId="21" fillId="4" borderId="16" xfId="0" applyNumberFormat="1" applyFont="1" applyFill="1" applyBorder="1" applyAlignment="1">
      <alignment horizontal="center" vertical="center" wrapText="1"/>
    </xf>
    <xf numFmtId="49" fontId="9" fillId="4" borderId="16" xfId="0" applyNumberFormat="1" applyFont="1" applyFill="1" applyBorder="1" applyAlignment="1">
      <alignment horizontal="center" vertical="center" wrapText="1"/>
    </xf>
    <xf numFmtId="0" fontId="10" fillId="3" borderId="16" xfId="0" applyFont="1" applyFill="1" applyBorder="1" applyAlignment="1">
      <alignment horizontal="center" vertical="center" wrapText="1"/>
    </xf>
    <xf numFmtId="49" fontId="19" fillId="3" borderId="16" xfId="0" applyNumberFormat="1" applyFont="1" applyFill="1" applyBorder="1" applyAlignment="1">
      <alignment horizontal="center" vertical="center" wrapText="1"/>
    </xf>
  </cellXfs>
  <cellStyles count="4">
    <cellStyle name="Normale" xfId="0" builtinId="0"/>
    <cellStyle name="Normale 2" xfId="1"/>
    <cellStyle name="Percentuale" xfId="2" builtinId="5"/>
    <cellStyle name="Percentuale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tabSelected="1" zoomScale="80" zoomScaleNormal="80" zoomScaleSheetLayoutView="70" workbookViewId="0">
      <pane ySplit="7" topLeftCell="A8" activePane="bottomLeft" state="frozen"/>
      <selection activeCell="G9" sqref="G9"/>
      <selection pane="bottomLeft" activeCell="P68" sqref="P64:U68"/>
    </sheetView>
  </sheetViews>
  <sheetFormatPr defaultColWidth="9.08984375" defaultRowHeight="12.5" x14ac:dyDescent="0.25"/>
  <cols>
    <col min="1" max="1" width="5.08984375" style="37" bestFit="1" customWidth="1"/>
    <col min="2" max="2" width="46.08984375" style="38" customWidth="1"/>
    <col min="3" max="3" width="81" style="3" customWidth="1"/>
    <col min="4" max="6" width="25.6328125" style="39" customWidth="1"/>
    <col min="7" max="16384" width="9.08984375" style="41"/>
  </cols>
  <sheetData>
    <row r="1" spans="1:7" x14ac:dyDescent="0.25">
      <c r="E1" s="40" t="s">
        <v>62</v>
      </c>
      <c r="F1" s="40" t="s">
        <v>222</v>
      </c>
    </row>
    <row r="2" spans="1:7" ht="18" x14ac:dyDescent="0.4">
      <c r="A2" s="76" t="s">
        <v>221</v>
      </c>
      <c r="B2" s="76"/>
      <c r="C2" s="76"/>
      <c r="D2" s="76"/>
      <c r="E2" s="76"/>
      <c r="F2" s="76"/>
    </row>
    <row r="3" spans="1:7" ht="15.5" x14ac:dyDescent="0.35">
      <c r="A3" s="77" t="s">
        <v>247</v>
      </c>
      <c r="B3" s="77"/>
      <c r="C3" s="77"/>
      <c r="D3" s="77"/>
      <c r="E3" s="77"/>
      <c r="F3" s="77"/>
    </row>
    <row r="4" spans="1:7" ht="22.25" customHeight="1" x14ac:dyDescent="0.25">
      <c r="A4" s="78" t="s">
        <v>118</v>
      </c>
      <c r="B4" s="78"/>
      <c r="C4" s="78"/>
      <c r="D4" s="78"/>
      <c r="E4" s="78"/>
      <c r="F4" s="78"/>
    </row>
    <row r="5" spans="1:7" x14ac:dyDescent="0.25">
      <c r="A5" s="79" t="s">
        <v>119</v>
      </c>
      <c r="B5" s="80"/>
      <c r="C5" s="85" t="s">
        <v>120</v>
      </c>
      <c r="D5" s="79" t="s">
        <v>121</v>
      </c>
      <c r="E5" s="88"/>
      <c r="F5" s="80"/>
    </row>
    <row r="6" spans="1:7" x14ac:dyDescent="0.25">
      <c r="A6" s="81"/>
      <c r="B6" s="82"/>
      <c r="C6" s="86"/>
      <c r="D6" s="81"/>
      <c r="E6" s="89"/>
      <c r="F6" s="82"/>
    </row>
    <row r="7" spans="1:7" ht="13" x14ac:dyDescent="0.25">
      <c r="A7" s="83"/>
      <c r="B7" s="84"/>
      <c r="C7" s="87"/>
      <c r="D7" s="1">
        <v>2025</v>
      </c>
      <c r="E7" s="1">
        <v>2026</v>
      </c>
      <c r="F7" s="1">
        <v>2027</v>
      </c>
    </row>
    <row r="8" spans="1:7" ht="16.5" x14ac:dyDescent="0.25">
      <c r="A8" s="42">
        <v>1</v>
      </c>
      <c r="B8" s="63" t="s">
        <v>122</v>
      </c>
      <c r="C8" s="63"/>
      <c r="D8" s="63"/>
      <c r="E8" s="63"/>
      <c r="F8" s="64"/>
    </row>
    <row r="9" spans="1:7" ht="127.25" customHeight="1" x14ac:dyDescent="0.25">
      <c r="A9" s="43" t="s">
        <v>123</v>
      </c>
      <c r="B9" s="44" t="s">
        <v>124</v>
      </c>
      <c r="C9" s="4" t="s">
        <v>224</v>
      </c>
      <c r="D9" s="10">
        <f>(253190+968206.69)/25360582.64</f>
        <v>4.8161223554602055E-2</v>
      </c>
      <c r="E9" s="10">
        <f>(270190+909396.64)/22958341.15</f>
        <v>5.1379436880612785E-2</v>
      </c>
      <c r="F9" s="10">
        <f>(253190+919065)/23084841.15</f>
        <v>5.0780293110225715E-2</v>
      </c>
    </row>
    <row r="10" spans="1:7" ht="16.5" x14ac:dyDescent="0.25">
      <c r="A10" s="42">
        <v>2</v>
      </c>
      <c r="B10" s="66" t="s">
        <v>125</v>
      </c>
      <c r="C10" s="66"/>
      <c r="D10" s="66"/>
      <c r="E10" s="66"/>
      <c r="F10" s="67"/>
    </row>
    <row r="11" spans="1:7" ht="40.25" customHeight="1" x14ac:dyDescent="0.25">
      <c r="A11" s="45" t="s">
        <v>126</v>
      </c>
      <c r="B11" s="46" t="s">
        <v>127</v>
      </c>
      <c r="C11" s="5" t="s">
        <v>128</v>
      </c>
      <c r="D11" s="11">
        <v>0.90454101057671898</v>
      </c>
      <c r="E11" s="11">
        <v>0.99918748049442596</v>
      </c>
      <c r="F11" s="11">
        <v>0.99371214646629702</v>
      </c>
      <c r="G11" s="47" t="s">
        <v>62</v>
      </c>
    </row>
    <row r="12" spans="1:7" ht="49.75" customHeight="1" x14ac:dyDescent="0.25">
      <c r="A12" s="48" t="s">
        <v>129</v>
      </c>
      <c r="B12" s="46" t="s">
        <v>130</v>
      </c>
      <c r="C12" s="5" t="s">
        <v>131</v>
      </c>
      <c r="D12" s="11">
        <v>0.89801570483912496</v>
      </c>
      <c r="E12" s="12" t="s">
        <v>62</v>
      </c>
      <c r="F12" s="12" t="s">
        <v>62</v>
      </c>
      <c r="G12" s="9" t="s">
        <v>62</v>
      </c>
    </row>
    <row r="13" spans="1:7" ht="49.75" customHeight="1" x14ac:dyDescent="0.25">
      <c r="A13" s="45" t="s">
        <v>132</v>
      </c>
      <c r="B13" s="46" t="s">
        <v>133</v>
      </c>
      <c r="C13" s="5" t="s">
        <v>134</v>
      </c>
      <c r="D13" s="11">
        <v>9.8357999186199606E-3</v>
      </c>
      <c r="E13" s="11">
        <v>1.0864966899695501E-2</v>
      </c>
      <c r="F13" s="11">
        <v>1.0805429201173699E-2</v>
      </c>
      <c r="G13" s="9" t="s">
        <v>62</v>
      </c>
    </row>
    <row r="14" spans="1:7" ht="59.4" customHeight="1" x14ac:dyDescent="0.25">
      <c r="A14" s="45" t="s">
        <v>135</v>
      </c>
      <c r="B14" s="46" t="s">
        <v>136</v>
      </c>
      <c r="C14" s="5" t="s">
        <v>137</v>
      </c>
      <c r="D14" s="11">
        <v>7.9695751246258197E-3</v>
      </c>
      <c r="E14" s="12" t="s">
        <v>62</v>
      </c>
      <c r="F14" s="12" t="s">
        <v>62</v>
      </c>
      <c r="G14" s="9" t="s">
        <v>62</v>
      </c>
    </row>
    <row r="15" spans="1:7" ht="15.5" x14ac:dyDescent="0.25">
      <c r="A15" s="49">
        <v>3</v>
      </c>
      <c r="B15" s="68" t="s">
        <v>138</v>
      </c>
      <c r="C15" s="69"/>
      <c r="D15" s="69"/>
      <c r="E15" s="69"/>
      <c r="F15" s="70"/>
    </row>
    <row r="16" spans="1:7" ht="119.4" customHeight="1" x14ac:dyDescent="0.25">
      <c r="A16" s="45" t="s">
        <v>139</v>
      </c>
      <c r="B16" s="5" t="s">
        <v>140</v>
      </c>
      <c r="C16" s="6" t="s">
        <v>225</v>
      </c>
      <c r="D16" s="10">
        <f>(253190+968206.69)/25360582.64</f>
        <v>4.8161223554602055E-2</v>
      </c>
      <c r="E16" s="10">
        <f>(270190+909396.64)/22958341.15</f>
        <v>5.1379436880612785E-2</v>
      </c>
      <c r="F16" s="10">
        <f>(253190+919065)/23084841.15</f>
        <v>5.0780293110225715E-2</v>
      </c>
    </row>
    <row r="17" spans="1:6" ht="87.5" x14ac:dyDescent="0.25">
      <c r="A17" s="45" t="s">
        <v>141</v>
      </c>
      <c r="B17" s="5" t="s">
        <v>142</v>
      </c>
      <c r="C17" s="6" t="s">
        <v>143</v>
      </c>
      <c r="D17" s="73" t="s">
        <v>226</v>
      </c>
      <c r="E17" s="74"/>
      <c r="F17" s="75"/>
    </row>
    <row r="18" spans="1:6" ht="114" customHeight="1" x14ac:dyDescent="0.25">
      <c r="A18" s="45" t="s">
        <v>144</v>
      </c>
      <c r="B18" s="5" t="s">
        <v>145</v>
      </c>
      <c r="C18" s="6" t="s">
        <v>227</v>
      </c>
      <c r="D18" s="10">
        <f>5500/(253190+968206.69)</f>
        <v>4.503041513891773E-3</v>
      </c>
      <c r="E18" s="10">
        <f>6500/(270190+909396.64)</f>
        <v>5.5104048991263576E-3</v>
      </c>
      <c r="F18" s="10">
        <f>6500/(253190+919065)</f>
        <v>5.5448686505922343E-3</v>
      </c>
    </row>
    <row r="19" spans="1:6" ht="15.5" x14ac:dyDescent="0.25">
      <c r="A19" s="49">
        <v>4</v>
      </c>
      <c r="B19" s="68" t="s">
        <v>146</v>
      </c>
      <c r="C19" s="69"/>
      <c r="D19" s="69"/>
      <c r="E19" s="69"/>
      <c r="F19" s="70"/>
    </row>
    <row r="20" spans="1:6" ht="42.65" customHeight="1" x14ac:dyDescent="0.25">
      <c r="A20" s="45" t="s">
        <v>147</v>
      </c>
      <c r="B20" s="5" t="s">
        <v>148</v>
      </c>
      <c r="C20" s="6" t="s">
        <v>149</v>
      </c>
      <c r="D20" s="13">
        <f>500/23231817.32</f>
        <v>2.1522207802897789E-5</v>
      </c>
      <c r="E20" s="13">
        <f>500/25258283.29</f>
        <v>1.9795486267190409E-5</v>
      </c>
      <c r="F20" s="13">
        <f>500/23107413.14</f>
        <v>2.1638077658051514E-5</v>
      </c>
    </row>
    <row r="21" spans="1:6" ht="48" customHeight="1" x14ac:dyDescent="0.25">
      <c r="A21" s="45" t="s">
        <v>150</v>
      </c>
      <c r="B21" s="5" t="s">
        <v>151</v>
      </c>
      <c r="C21" s="5" t="s">
        <v>152</v>
      </c>
      <c r="D21" s="13">
        <f t="shared" ref="D21:F22" si="0">0/500</f>
        <v>0</v>
      </c>
      <c r="E21" s="13">
        <f t="shared" si="0"/>
        <v>0</v>
      </c>
      <c r="F21" s="13">
        <f t="shared" si="0"/>
        <v>0</v>
      </c>
    </row>
    <row r="22" spans="1:6" ht="37.5" x14ac:dyDescent="0.25">
      <c r="A22" s="45" t="s">
        <v>153</v>
      </c>
      <c r="B22" s="5" t="s">
        <v>154</v>
      </c>
      <c r="C22" s="5" t="s">
        <v>238</v>
      </c>
      <c r="D22" s="13">
        <f t="shared" si="0"/>
        <v>0</v>
      </c>
      <c r="E22" s="13">
        <f t="shared" si="0"/>
        <v>0</v>
      </c>
      <c r="F22" s="13">
        <f t="shared" si="0"/>
        <v>0</v>
      </c>
    </row>
    <row r="23" spans="1:6" ht="15.5" x14ac:dyDescent="0.25">
      <c r="A23" s="49">
        <v>5</v>
      </c>
      <c r="B23" s="50" t="s">
        <v>155</v>
      </c>
      <c r="C23" s="5"/>
      <c r="D23" s="51"/>
      <c r="E23" s="51"/>
      <c r="F23" s="51"/>
    </row>
    <row r="24" spans="1:6" ht="49.75" customHeight="1" x14ac:dyDescent="0.25">
      <c r="A24" s="48" t="s">
        <v>156</v>
      </c>
      <c r="B24" s="46" t="s">
        <v>157</v>
      </c>
      <c r="C24" s="6" t="s">
        <v>158</v>
      </c>
      <c r="D24" s="52">
        <f>935189.83/26315772.47</f>
        <v>3.5537236502029994E-2</v>
      </c>
      <c r="E24" s="52">
        <f>696500.16/23674841.31</f>
        <v>2.9419422537197995E-2</v>
      </c>
      <c r="F24" s="52">
        <f>455500.16/23560341.31</f>
        <v>1.9333343010895458E-2</v>
      </c>
    </row>
    <row r="25" spans="1:6" ht="57.65" customHeight="1" x14ac:dyDescent="0.25">
      <c r="A25" s="48" t="s">
        <v>159</v>
      </c>
      <c r="B25" s="46" t="s">
        <v>160</v>
      </c>
      <c r="C25" s="8" t="s">
        <v>228</v>
      </c>
      <c r="D25" s="52">
        <v>0</v>
      </c>
      <c r="E25" s="52">
        <v>0</v>
      </c>
      <c r="F25" s="52">
        <v>0</v>
      </c>
    </row>
    <row r="26" spans="1:6" ht="51" x14ac:dyDescent="0.25">
      <c r="A26" s="48" t="s">
        <v>161</v>
      </c>
      <c r="B26" s="46" t="s">
        <v>162</v>
      </c>
      <c r="C26" s="8" t="s">
        <v>229</v>
      </c>
      <c r="D26" s="52">
        <v>0</v>
      </c>
      <c r="E26" s="52">
        <v>0</v>
      </c>
      <c r="F26" s="52">
        <v>0</v>
      </c>
    </row>
    <row r="27" spans="1:6" ht="50" x14ac:dyDescent="0.25">
      <c r="A27" s="48" t="s">
        <v>163</v>
      </c>
      <c r="B27" s="46" t="s">
        <v>164</v>
      </c>
      <c r="C27" s="6" t="s">
        <v>165</v>
      </c>
      <c r="D27" s="52">
        <v>0</v>
      </c>
      <c r="E27" s="52">
        <v>0</v>
      </c>
      <c r="F27" s="52">
        <v>0</v>
      </c>
    </row>
    <row r="28" spans="1:6" ht="16.5" x14ac:dyDescent="0.25">
      <c r="A28" s="53">
        <v>6</v>
      </c>
      <c r="B28" s="54" t="s">
        <v>166</v>
      </c>
      <c r="C28" s="7"/>
      <c r="D28" s="55"/>
      <c r="E28" s="55"/>
      <c r="F28" s="56"/>
    </row>
    <row r="29" spans="1:6" ht="65.400000000000006" customHeight="1" x14ac:dyDescent="0.25">
      <c r="A29" s="45" t="s">
        <v>167</v>
      </c>
      <c r="B29" s="57" t="s">
        <v>168</v>
      </c>
      <c r="C29" s="6" t="s">
        <v>169</v>
      </c>
      <c r="D29" s="52">
        <v>1</v>
      </c>
      <c r="E29" s="10" t="s">
        <v>62</v>
      </c>
      <c r="F29" s="10" t="s">
        <v>62</v>
      </c>
    </row>
    <row r="30" spans="1:6" ht="137.5" x14ac:dyDescent="0.25">
      <c r="A30" s="48" t="s">
        <v>170</v>
      </c>
      <c r="B30" s="46" t="s">
        <v>171</v>
      </c>
      <c r="C30" s="6" t="s">
        <v>172</v>
      </c>
      <c r="D30" s="52">
        <v>1</v>
      </c>
      <c r="E30" s="10" t="s">
        <v>62</v>
      </c>
      <c r="F30" s="10" t="s">
        <v>62</v>
      </c>
    </row>
    <row r="31" spans="1:6" ht="16.5" x14ac:dyDescent="0.25">
      <c r="A31" s="53">
        <v>7</v>
      </c>
      <c r="B31" s="71" t="s">
        <v>173</v>
      </c>
      <c r="C31" s="71"/>
      <c r="D31" s="71"/>
      <c r="E31" s="71"/>
      <c r="F31" s="72"/>
    </row>
    <row r="32" spans="1:6" ht="62.5" x14ac:dyDescent="0.25">
      <c r="A32" s="48" t="s">
        <v>174</v>
      </c>
      <c r="B32" s="57" t="s">
        <v>175</v>
      </c>
      <c r="C32" s="6" t="s">
        <v>230</v>
      </c>
      <c r="D32" s="52">
        <v>0</v>
      </c>
      <c r="E32" s="52">
        <v>0</v>
      </c>
      <c r="F32" s="52">
        <v>0</v>
      </c>
    </row>
    <row r="33" spans="1:6" ht="87.5" x14ac:dyDescent="0.25">
      <c r="A33" s="48" t="s">
        <v>176</v>
      </c>
      <c r="B33" s="57" t="s">
        <v>177</v>
      </c>
      <c r="C33" s="6" t="s">
        <v>178</v>
      </c>
      <c r="D33" s="52">
        <v>0</v>
      </c>
      <c r="E33" s="52">
        <v>0</v>
      </c>
      <c r="F33" s="52">
        <v>0</v>
      </c>
    </row>
    <row r="34" spans="1:6" ht="34.25" customHeight="1" x14ac:dyDescent="0.25">
      <c r="A34" s="53">
        <v>8</v>
      </c>
      <c r="B34" s="71" t="s">
        <v>179</v>
      </c>
      <c r="C34" s="71"/>
      <c r="D34" s="71"/>
      <c r="E34" s="71"/>
      <c r="F34" s="72"/>
    </row>
    <row r="35" spans="1:6" ht="44.4" customHeight="1" x14ac:dyDescent="0.25">
      <c r="A35" s="58" t="s">
        <v>180</v>
      </c>
      <c r="B35" s="46" t="s">
        <v>181</v>
      </c>
      <c r="C35" s="6" t="s">
        <v>182</v>
      </c>
      <c r="D35" s="52">
        <f>1105794.64/6002875.16</f>
        <v>0.18421083406305586</v>
      </c>
      <c r="E35" s="52"/>
      <c r="F35" s="52"/>
    </row>
    <row r="36" spans="1:6" ht="40.25" customHeight="1" x14ac:dyDescent="0.25">
      <c r="A36" s="58" t="s">
        <v>183</v>
      </c>
      <c r="B36" s="46" t="s">
        <v>184</v>
      </c>
      <c r="C36" s="6" t="s">
        <v>185</v>
      </c>
      <c r="D36" s="52">
        <f>901035.19/6002875.16</f>
        <v>0.15010060445768122</v>
      </c>
      <c r="E36" s="52"/>
      <c r="F36" s="52"/>
    </row>
    <row r="37" spans="1:6" ht="25.25" customHeight="1" x14ac:dyDescent="0.25">
      <c r="A37" s="58" t="s">
        <v>186</v>
      </c>
      <c r="B37" s="46" t="s">
        <v>187</v>
      </c>
      <c r="C37" s="6" t="s">
        <v>188</v>
      </c>
      <c r="D37" s="52">
        <f>3463956.4/6002875.16</f>
        <v>0.57704954837008471</v>
      </c>
      <c r="E37" s="10"/>
      <c r="F37" s="10"/>
    </row>
    <row r="38" spans="1:6" ht="27" customHeight="1" x14ac:dyDescent="0.25">
      <c r="A38" s="58" t="s">
        <v>189</v>
      </c>
      <c r="B38" s="46" t="s">
        <v>190</v>
      </c>
      <c r="C38" s="6" t="s">
        <v>191</v>
      </c>
      <c r="D38" s="52">
        <f>532088.93/6002875.16</f>
        <v>8.8639013109178169E-2</v>
      </c>
      <c r="E38" s="10"/>
      <c r="F38" s="10"/>
    </row>
    <row r="39" spans="1:6" ht="16.5" x14ac:dyDescent="0.25">
      <c r="A39" s="53">
        <v>9</v>
      </c>
      <c r="B39" s="63" t="s">
        <v>192</v>
      </c>
      <c r="C39" s="63"/>
      <c r="D39" s="63"/>
      <c r="E39" s="63"/>
      <c r="F39" s="64"/>
    </row>
    <row r="40" spans="1:6" ht="55.75" customHeight="1" x14ac:dyDescent="0.25">
      <c r="A40" s="45" t="s">
        <v>193</v>
      </c>
      <c r="B40" s="5" t="s">
        <v>194</v>
      </c>
      <c r="C40" s="6" t="s">
        <v>195</v>
      </c>
      <c r="D40" s="10" t="s">
        <v>62</v>
      </c>
      <c r="E40" s="10" t="s">
        <v>62</v>
      </c>
      <c r="F40" s="10" t="s">
        <v>62</v>
      </c>
    </row>
    <row r="41" spans="1:6" ht="88.75" customHeight="1" x14ac:dyDescent="0.25">
      <c r="A41" s="45" t="s">
        <v>196</v>
      </c>
      <c r="B41" s="59" t="s">
        <v>197</v>
      </c>
      <c r="C41" s="6" t="s">
        <v>248</v>
      </c>
      <c r="D41" s="10" t="s">
        <v>62</v>
      </c>
      <c r="E41" s="10" t="s">
        <v>62</v>
      </c>
      <c r="F41" s="60" t="s">
        <v>62</v>
      </c>
    </row>
    <row r="42" spans="1:6" ht="36" customHeight="1" x14ac:dyDescent="0.25">
      <c r="A42" s="45" t="s">
        <v>198</v>
      </c>
      <c r="B42" s="5" t="s">
        <v>199</v>
      </c>
      <c r="C42" s="6" t="s">
        <v>223</v>
      </c>
      <c r="D42" s="10">
        <v>0</v>
      </c>
      <c r="E42" s="10">
        <v>0</v>
      </c>
      <c r="F42" s="10">
        <v>0</v>
      </c>
    </row>
    <row r="43" spans="1:6" ht="16.5" x14ac:dyDescent="0.25">
      <c r="A43" s="53">
        <v>10</v>
      </c>
      <c r="B43" s="63" t="s">
        <v>200</v>
      </c>
      <c r="C43" s="63"/>
      <c r="D43" s="63"/>
      <c r="E43" s="63"/>
      <c r="F43" s="64"/>
    </row>
    <row r="44" spans="1:6" ht="108.65" customHeight="1" x14ac:dyDescent="0.25">
      <c r="A44" s="45" t="s">
        <v>201</v>
      </c>
      <c r="B44" s="5" t="s">
        <v>202</v>
      </c>
      <c r="C44" s="6" t="s">
        <v>203</v>
      </c>
      <c r="D44" s="10">
        <f>(28276.04-0)/28276.04</f>
        <v>1</v>
      </c>
      <c r="E44" s="10">
        <v>0</v>
      </c>
      <c r="F44" s="10">
        <v>0</v>
      </c>
    </row>
    <row r="45" spans="1:6" ht="16.5" x14ac:dyDescent="0.25">
      <c r="A45" s="53">
        <v>11</v>
      </c>
      <c r="B45" s="63" t="s">
        <v>204</v>
      </c>
      <c r="C45" s="63"/>
      <c r="D45" s="63"/>
      <c r="E45" s="63"/>
      <c r="F45" s="64"/>
    </row>
    <row r="46" spans="1:6" ht="52.25" customHeight="1" x14ac:dyDescent="0.25">
      <c r="A46" s="45" t="s">
        <v>205</v>
      </c>
      <c r="B46" s="5" t="s">
        <v>206</v>
      </c>
      <c r="C46" s="6" t="s">
        <v>207</v>
      </c>
      <c r="D46" s="10">
        <f>(5964403.57)/25360582.64</f>
        <v>0.23518401192378915</v>
      </c>
      <c r="E46" s="10">
        <f>(5764158.69)/22958341.15</f>
        <v>0.25107034747586721</v>
      </c>
      <c r="F46" s="10">
        <f>(5759158.69)/23084841.15</f>
        <v>0.24947794323462349</v>
      </c>
    </row>
    <row r="47" spans="1:6" ht="52.25" customHeight="1" x14ac:dyDescent="0.25">
      <c r="A47" s="45" t="s">
        <v>208</v>
      </c>
      <c r="B47" s="59" t="s">
        <v>209</v>
      </c>
      <c r="C47" s="6" t="s">
        <v>210</v>
      </c>
      <c r="D47" s="10">
        <f>(5964403.57)/25360582.64</f>
        <v>0.23518401192378915</v>
      </c>
      <c r="E47" s="10">
        <f>(5764158.69)/22958341.15</f>
        <v>0.25107034747586721</v>
      </c>
      <c r="F47" s="10">
        <f>(5759158.69)/23084841.15</f>
        <v>0.24947794323462349</v>
      </c>
    </row>
    <row r="48" spans="1:6" ht="13" x14ac:dyDescent="0.25">
      <c r="A48" s="65"/>
      <c r="B48" s="65"/>
      <c r="C48" s="65"/>
      <c r="D48" s="2"/>
      <c r="E48" s="2"/>
      <c r="F48" s="2"/>
    </row>
    <row r="49" spans="1:6" x14ac:dyDescent="0.25">
      <c r="A49" s="61" t="s">
        <v>211</v>
      </c>
      <c r="B49" s="61"/>
      <c r="C49" s="61"/>
      <c r="D49" s="61"/>
      <c r="E49" s="61"/>
      <c r="F49" s="61"/>
    </row>
    <row r="50" spans="1:6" x14ac:dyDescent="0.25">
      <c r="A50" s="62" t="s">
        <v>212</v>
      </c>
      <c r="B50" s="62"/>
      <c r="C50" s="62"/>
      <c r="D50" s="62"/>
      <c r="E50" s="62"/>
      <c r="F50" s="62"/>
    </row>
    <row r="51" spans="1:6" x14ac:dyDescent="0.25">
      <c r="A51" s="61" t="s">
        <v>213</v>
      </c>
      <c r="B51" s="61"/>
      <c r="C51" s="61"/>
      <c r="D51" s="61"/>
      <c r="E51" s="61"/>
      <c r="F51" s="61"/>
    </row>
    <row r="52" spans="1:6" x14ac:dyDescent="0.25">
      <c r="A52" s="61" t="s">
        <v>214</v>
      </c>
      <c r="B52" s="61"/>
      <c r="C52" s="61"/>
      <c r="D52" s="61"/>
      <c r="E52" s="61"/>
      <c r="F52" s="61"/>
    </row>
    <row r="53" spans="1:6" x14ac:dyDescent="0.25">
      <c r="A53" s="61" t="s">
        <v>215</v>
      </c>
      <c r="B53" s="61"/>
      <c r="C53" s="61"/>
      <c r="D53" s="61"/>
      <c r="E53" s="61"/>
      <c r="F53" s="61"/>
    </row>
    <row r="54" spans="1:6" x14ac:dyDescent="0.25">
      <c r="A54" s="61" t="s">
        <v>216</v>
      </c>
      <c r="B54" s="61"/>
      <c r="C54" s="61"/>
      <c r="D54" s="61"/>
      <c r="E54" s="61"/>
      <c r="F54" s="61"/>
    </row>
    <row r="55" spans="1:6" x14ac:dyDescent="0.25">
      <c r="A55" s="61" t="s">
        <v>217</v>
      </c>
      <c r="B55" s="61"/>
      <c r="C55" s="61"/>
      <c r="D55" s="61"/>
      <c r="E55" s="61"/>
      <c r="F55" s="61"/>
    </row>
    <row r="56" spans="1:6" x14ac:dyDescent="0.25">
      <c r="A56" s="61" t="s">
        <v>218</v>
      </c>
      <c r="B56" s="61"/>
      <c r="C56" s="61"/>
      <c r="D56" s="61"/>
      <c r="E56" s="61"/>
      <c r="F56" s="61"/>
    </row>
    <row r="57" spans="1:6" x14ac:dyDescent="0.25">
      <c r="A57" s="61" t="s">
        <v>219</v>
      </c>
      <c r="B57" s="61"/>
      <c r="C57" s="61"/>
      <c r="D57" s="61"/>
      <c r="E57" s="61"/>
      <c r="F57" s="61"/>
    </row>
    <row r="58" spans="1:6" x14ac:dyDescent="0.25">
      <c r="A58" s="62" t="s">
        <v>220</v>
      </c>
      <c r="B58" s="62"/>
      <c r="C58" s="62"/>
      <c r="D58" s="62"/>
      <c r="E58" s="62"/>
      <c r="F58" s="62"/>
    </row>
  </sheetData>
  <mergeCells count="27">
    <mergeCell ref="A2:F2"/>
    <mergeCell ref="A3:F3"/>
    <mergeCell ref="A4:F4"/>
    <mergeCell ref="A5:B7"/>
    <mergeCell ref="C5:C7"/>
    <mergeCell ref="D5:F6"/>
    <mergeCell ref="B8:F8"/>
    <mergeCell ref="B10:F10"/>
    <mergeCell ref="B15:F15"/>
    <mergeCell ref="B19:F19"/>
    <mergeCell ref="B31:F31"/>
    <mergeCell ref="B34:F34"/>
    <mergeCell ref="D17:F17"/>
    <mergeCell ref="B39:F39"/>
    <mergeCell ref="B43:F43"/>
    <mergeCell ref="B45:F45"/>
    <mergeCell ref="A48:C48"/>
    <mergeCell ref="A49:F49"/>
    <mergeCell ref="A50:F50"/>
    <mergeCell ref="A57:F57"/>
    <mergeCell ref="A58:F58"/>
    <mergeCell ref="A51:F51"/>
    <mergeCell ref="A52:F52"/>
    <mergeCell ref="A53:F53"/>
    <mergeCell ref="A54:F54"/>
    <mergeCell ref="A55:F55"/>
    <mergeCell ref="A56:F56"/>
  </mergeCells>
  <printOptions horizontalCentered="1"/>
  <pageMargins left="0.39370078740157483" right="0.39370078740157483" top="0.78740157480314965" bottom="0.78740157480314965" header="0.51181102362204722" footer="0.51181102362204722"/>
  <pageSetup paperSize="9" scale="67" fitToHeight="0" orientation="landscape" r:id="rId1"/>
  <rowBreaks count="3" manualBreakCount="3">
    <brk id="17" max="5" man="1"/>
    <brk id="27" max="5" man="1"/>
    <brk id="38" max="5" man="1"/>
  </rowBreaks>
  <ignoredErrors>
    <ignoredError sqref="E24 D3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workbookViewId="0">
      <selection activeCell="B4" sqref="B4:B5"/>
    </sheetView>
  </sheetViews>
  <sheetFormatPr defaultColWidth="8.90625" defaultRowHeight="12.5" x14ac:dyDescent="0.25"/>
  <cols>
    <col min="1" max="1" width="10.81640625" style="20" customWidth="1"/>
    <col min="2" max="2" width="53.90625" style="20" customWidth="1"/>
    <col min="3" max="8" width="11.90625" style="20" customWidth="1"/>
    <col min="9" max="16384" width="8.90625" style="20"/>
  </cols>
  <sheetData>
    <row r="1" spans="1:9" ht="4.25" customHeight="1" x14ac:dyDescent="0.25">
      <c r="A1" s="25"/>
      <c r="B1" s="25"/>
      <c r="C1" s="25"/>
      <c r="D1" s="25"/>
      <c r="E1" s="25"/>
      <c r="F1" s="25"/>
      <c r="G1" s="26" t="s">
        <v>62</v>
      </c>
      <c r="H1" s="25"/>
      <c r="I1" s="25"/>
    </row>
    <row r="2" spans="1:9" ht="39.65" customHeight="1" x14ac:dyDescent="0.25">
      <c r="A2" s="90" t="s">
        <v>243</v>
      </c>
      <c r="B2" s="90"/>
      <c r="C2" s="90"/>
      <c r="D2" s="90"/>
      <c r="E2" s="90"/>
      <c r="F2" s="90"/>
      <c r="G2" s="90"/>
      <c r="H2" s="90"/>
      <c r="I2" s="25"/>
    </row>
    <row r="3" spans="1:9" x14ac:dyDescent="0.25">
      <c r="A3" s="25"/>
      <c r="B3" s="25"/>
      <c r="C3" s="25"/>
      <c r="D3" s="25"/>
      <c r="E3" s="25"/>
      <c r="F3" s="25"/>
      <c r="G3" s="25"/>
      <c r="H3" s="25"/>
      <c r="I3" s="25"/>
    </row>
    <row r="4" spans="1:9" x14ac:dyDescent="0.25">
      <c r="A4" s="91" t="s">
        <v>108</v>
      </c>
      <c r="B4" s="92" t="s">
        <v>109</v>
      </c>
      <c r="C4" s="93" t="s">
        <v>60</v>
      </c>
      <c r="D4" s="93"/>
      <c r="E4" s="93"/>
      <c r="F4" s="93"/>
      <c r="G4" s="93" t="s">
        <v>61</v>
      </c>
      <c r="H4" s="93"/>
      <c r="I4" s="25"/>
    </row>
    <row r="5" spans="1:9" ht="65.400000000000006" customHeight="1" x14ac:dyDescent="0.25">
      <c r="A5" s="91"/>
      <c r="B5" s="92"/>
      <c r="C5" s="27" t="s">
        <v>110</v>
      </c>
      <c r="D5" s="27" t="s">
        <v>237</v>
      </c>
      <c r="E5" s="27" t="s">
        <v>239</v>
      </c>
      <c r="F5" s="27" t="s">
        <v>111</v>
      </c>
      <c r="G5" s="27" t="s">
        <v>240</v>
      </c>
      <c r="H5" s="27" t="s">
        <v>112</v>
      </c>
      <c r="I5" s="25"/>
    </row>
    <row r="6" spans="1:9" ht="18" customHeight="1" x14ac:dyDescent="0.25">
      <c r="A6" s="28" t="s">
        <v>21</v>
      </c>
      <c r="B6" s="29" t="s">
        <v>22</v>
      </c>
      <c r="C6" s="29"/>
      <c r="D6" s="29"/>
      <c r="E6" s="29"/>
      <c r="F6" s="29"/>
      <c r="G6" s="30"/>
      <c r="H6" s="30"/>
      <c r="I6" s="25"/>
    </row>
    <row r="7" spans="1:9" ht="18" customHeight="1" x14ac:dyDescent="0.25">
      <c r="A7" s="31" t="s">
        <v>23</v>
      </c>
      <c r="B7" s="32" t="s">
        <v>24</v>
      </c>
      <c r="C7" s="33">
        <v>0.77163121056433903</v>
      </c>
      <c r="D7" s="33">
        <v>0.76984718061075397</v>
      </c>
      <c r="E7" s="33">
        <v>0.77907301113593297</v>
      </c>
      <c r="F7" s="33">
        <v>0.78272532737807998</v>
      </c>
      <c r="G7" s="33">
        <v>1</v>
      </c>
      <c r="H7" s="33">
        <v>0.99793789113842801</v>
      </c>
      <c r="I7" s="25"/>
    </row>
    <row r="8" spans="1:9" ht="18" customHeight="1" x14ac:dyDescent="0.25">
      <c r="A8" s="31" t="s">
        <v>241</v>
      </c>
      <c r="B8" s="32" t="s">
        <v>242</v>
      </c>
      <c r="C8" s="33">
        <v>4.6508887848467802E-4</v>
      </c>
      <c r="D8" s="33">
        <v>5.0952817690818296E-4</v>
      </c>
      <c r="E8" s="33">
        <v>5.1160490458568503E-4</v>
      </c>
      <c r="F8" s="33">
        <v>0</v>
      </c>
      <c r="G8" s="33">
        <v>1</v>
      </c>
      <c r="H8" s="33">
        <v>0</v>
      </c>
      <c r="I8" s="25"/>
    </row>
    <row r="9" spans="1:9" ht="18" customHeight="1" x14ac:dyDescent="0.25">
      <c r="A9" s="31" t="s">
        <v>25</v>
      </c>
      <c r="B9" s="32" t="s">
        <v>26</v>
      </c>
      <c r="C9" s="33">
        <v>1.7053258877771499E-4</v>
      </c>
      <c r="D9" s="33">
        <v>0</v>
      </c>
      <c r="E9" s="33">
        <v>0</v>
      </c>
      <c r="F9" s="33">
        <v>1.2650619983608301E-4</v>
      </c>
      <c r="G9" s="33">
        <v>1</v>
      </c>
      <c r="H9" s="33">
        <v>1</v>
      </c>
      <c r="I9" s="25"/>
    </row>
    <row r="10" spans="1:9" ht="18" customHeight="1" x14ac:dyDescent="0.25">
      <c r="A10" s="28" t="s">
        <v>113</v>
      </c>
      <c r="B10" s="34" t="s">
        <v>27</v>
      </c>
      <c r="C10" s="35">
        <v>0.77226683203160096</v>
      </c>
      <c r="D10" s="35">
        <v>0.77035670878766305</v>
      </c>
      <c r="E10" s="35">
        <v>0.77958461604051899</v>
      </c>
      <c r="F10" s="35">
        <v>0.78285183357791599</v>
      </c>
      <c r="G10" s="35">
        <v>1</v>
      </c>
      <c r="H10" s="35">
        <v>0.99793822410055</v>
      </c>
      <c r="I10" s="25"/>
    </row>
    <row r="11" spans="1:9" ht="18" customHeight="1" x14ac:dyDescent="0.25">
      <c r="A11" s="28" t="s">
        <v>28</v>
      </c>
      <c r="B11" s="29" t="s">
        <v>29</v>
      </c>
      <c r="C11" s="29"/>
      <c r="D11" s="29"/>
      <c r="E11" s="29"/>
      <c r="F11" s="29"/>
      <c r="G11" s="30"/>
      <c r="H11" s="30"/>
      <c r="I11" s="25"/>
    </row>
    <row r="12" spans="1:9" ht="18" customHeight="1" x14ac:dyDescent="0.25">
      <c r="A12" s="31" t="s">
        <v>30</v>
      </c>
      <c r="B12" s="32" t="s">
        <v>31</v>
      </c>
      <c r="C12" s="33">
        <v>6.8213035511086197E-5</v>
      </c>
      <c r="D12" s="33">
        <v>6.7937090254424401E-5</v>
      </c>
      <c r="E12" s="33">
        <v>6.8213987278091398E-5</v>
      </c>
      <c r="F12" s="33">
        <v>8.7289047875624496E-5</v>
      </c>
      <c r="G12" s="33">
        <v>1</v>
      </c>
      <c r="H12" s="33">
        <v>0.99269826797962601</v>
      </c>
      <c r="I12" s="25"/>
    </row>
    <row r="13" spans="1:9" ht="18" customHeight="1" x14ac:dyDescent="0.25">
      <c r="A13" s="31" t="s">
        <v>32</v>
      </c>
      <c r="B13" s="32" t="s">
        <v>33</v>
      </c>
      <c r="C13" s="33">
        <v>3.1005925232311901E-6</v>
      </c>
      <c r="D13" s="33">
        <v>3.39685451272122E-6</v>
      </c>
      <c r="E13" s="33">
        <v>3.4106993639045699E-6</v>
      </c>
      <c r="F13" s="33">
        <v>0</v>
      </c>
      <c r="G13" s="33">
        <v>1</v>
      </c>
      <c r="H13" s="33">
        <v>0</v>
      </c>
      <c r="I13" s="25"/>
    </row>
    <row r="14" spans="1:9" ht="18" customHeight="1" x14ac:dyDescent="0.25">
      <c r="A14" s="31" t="s">
        <v>34</v>
      </c>
      <c r="B14" s="32" t="s">
        <v>35</v>
      </c>
      <c r="C14" s="33">
        <v>6.8219236696132604E-3</v>
      </c>
      <c r="D14" s="33">
        <v>1.69910662726315E-3</v>
      </c>
      <c r="E14" s="33">
        <v>6.8213987278091398E-7</v>
      </c>
      <c r="F14" s="33">
        <v>3.8890340444026899E-4</v>
      </c>
      <c r="G14" s="33">
        <v>1</v>
      </c>
      <c r="H14" s="33">
        <v>1</v>
      </c>
      <c r="I14" s="25"/>
    </row>
    <row r="15" spans="1:9" ht="18" customHeight="1" x14ac:dyDescent="0.25">
      <c r="A15" s="31" t="s">
        <v>36</v>
      </c>
      <c r="B15" s="32" t="s">
        <v>37</v>
      </c>
      <c r="C15" s="33">
        <v>7.1682598544581897E-3</v>
      </c>
      <c r="D15" s="33">
        <v>7.7342980400149502E-3</v>
      </c>
      <c r="E15" s="33">
        <v>7.6976073943962201E-3</v>
      </c>
      <c r="F15" s="33">
        <v>8.1299650946301504E-3</v>
      </c>
      <c r="G15" s="33">
        <v>1</v>
      </c>
      <c r="H15" s="33">
        <v>0.82960470190125701</v>
      </c>
      <c r="I15" s="25"/>
    </row>
    <row r="16" spans="1:9" ht="18" customHeight="1" x14ac:dyDescent="0.25">
      <c r="A16" s="28" t="s">
        <v>58</v>
      </c>
      <c r="B16" s="34" t="s">
        <v>114</v>
      </c>
      <c r="C16" s="35">
        <v>1.4061497152105799E-2</v>
      </c>
      <c r="D16" s="35">
        <v>9.50473861204525E-3</v>
      </c>
      <c r="E16" s="35">
        <v>7.7699142209109997E-3</v>
      </c>
      <c r="F16" s="35">
        <v>8.6061575469460506E-3</v>
      </c>
      <c r="G16" s="35">
        <v>1</v>
      </c>
      <c r="H16" s="35">
        <v>0.837675523944308</v>
      </c>
      <c r="I16" s="25"/>
    </row>
    <row r="17" spans="1:9" ht="18" customHeight="1" x14ac:dyDescent="0.25">
      <c r="A17" s="28" t="s">
        <v>115</v>
      </c>
      <c r="B17" s="29" t="s">
        <v>116</v>
      </c>
      <c r="C17" s="29"/>
      <c r="D17" s="29"/>
      <c r="E17" s="29"/>
      <c r="F17" s="29"/>
      <c r="G17" s="30"/>
      <c r="H17" s="30"/>
      <c r="I17" s="25"/>
    </row>
    <row r="18" spans="1:9" ht="18" customHeight="1" x14ac:dyDescent="0.25">
      <c r="A18" s="31" t="s">
        <v>38</v>
      </c>
      <c r="B18" s="32" t="s">
        <v>39</v>
      </c>
      <c r="C18" s="33">
        <v>2.87398196695389E-2</v>
      </c>
      <c r="D18" s="33">
        <v>2.4338468018614799E-2</v>
      </c>
      <c r="E18" s="33">
        <v>1.6217880932485201E-2</v>
      </c>
      <c r="F18" s="33">
        <v>4.0966307183336999E-2</v>
      </c>
      <c r="G18" s="33">
        <v>1</v>
      </c>
      <c r="H18" s="33">
        <v>1</v>
      </c>
      <c r="I18" s="25"/>
    </row>
    <row r="19" spans="1:9" ht="18" customHeight="1" x14ac:dyDescent="0.25">
      <c r="A19" s="31" t="s">
        <v>40</v>
      </c>
      <c r="B19" s="32" t="s">
        <v>41</v>
      </c>
      <c r="C19" s="33">
        <v>0</v>
      </c>
      <c r="D19" s="33">
        <v>0</v>
      </c>
      <c r="E19" s="33">
        <v>0</v>
      </c>
      <c r="F19" s="33">
        <v>1.7655274252505401E-3</v>
      </c>
      <c r="G19" s="33">
        <v>0</v>
      </c>
      <c r="H19" s="33">
        <v>1</v>
      </c>
      <c r="I19" s="25"/>
    </row>
    <row r="20" spans="1:9" ht="18" customHeight="1" x14ac:dyDescent="0.25">
      <c r="A20" s="28" t="s">
        <v>59</v>
      </c>
      <c r="B20" s="34" t="s">
        <v>42</v>
      </c>
      <c r="C20" s="35">
        <v>2.87398196695389E-2</v>
      </c>
      <c r="D20" s="35">
        <v>2.4338468018614799E-2</v>
      </c>
      <c r="E20" s="35">
        <v>1.6217880932485201E-2</v>
      </c>
      <c r="F20" s="35">
        <v>4.27318346085876E-2</v>
      </c>
      <c r="G20" s="35">
        <v>1</v>
      </c>
      <c r="H20" s="35">
        <v>1</v>
      </c>
      <c r="I20" s="25"/>
    </row>
    <row r="21" spans="1:9" ht="18" customHeight="1" x14ac:dyDescent="0.25">
      <c r="A21" s="28" t="s">
        <v>43</v>
      </c>
      <c r="B21" s="29" t="s">
        <v>44</v>
      </c>
      <c r="C21" s="29"/>
      <c r="D21" s="29"/>
      <c r="E21" s="29"/>
      <c r="F21" s="29"/>
      <c r="G21" s="30"/>
      <c r="H21" s="30"/>
      <c r="I21" s="25"/>
    </row>
    <row r="22" spans="1:9" ht="18" customHeight="1" x14ac:dyDescent="0.25">
      <c r="A22" s="31" t="s">
        <v>45</v>
      </c>
      <c r="B22" s="32" t="s">
        <v>46</v>
      </c>
      <c r="C22" s="33">
        <v>0.18087007494132101</v>
      </c>
      <c r="D22" s="33">
        <v>0.191350205170013</v>
      </c>
      <c r="E22" s="33">
        <v>0.19195957263937</v>
      </c>
      <c r="F22" s="33">
        <v>0.16529032578973299</v>
      </c>
      <c r="G22" s="33">
        <v>1</v>
      </c>
      <c r="H22" s="33">
        <v>0.99406709778949198</v>
      </c>
      <c r="I22" s="25"/>
    </row>
    <row r="23" spans="1:9" ht="18" customHeight="1" x14ac:dyDescent="0.25">
      <c r="A23" s="31" t="s">
        <v>47</v>
      </c>
      <c r="B23" s="32" t="s">
        <v>48</v>
      </c>
      <c r="C23" s="33">
        <v>4.0617762054328604E-3</v>
      </c>
      <c r="D23" s="33">
        <v>4.4498794116647998E-3</v>
      </c>
      <c r="E23" s="33">
        <v>4.4680161667149804E-3</v>
      </c>
      <c r="F23" s="33">
        <v>5.1984847681732797E-4</v>
      </c>
      <c r="G23" s="33">
        <v>1</v>
      </c>
      <c r="H23" s="33">
        <v>0.95734152092387004</v>
      </c>
      <c r="I23" s="25"/>
    </row>
    <row r="24" spans="1:9" ht="18" customHeight="1" x14ac:dyDescent="0.25">
      <c r="A24" s="28" t="s">
        <v>117</v>
      </c>
      <c r="B24" s="34" t="s">
        <v>49</v>
      </c>
      <c r="C24" s="35">
        <v>0.18493185114675401</v>
      </c>
      <c r="D24" s="35">
        <v>0.195800084581677</v>
      </c>
      <c r="E24" s="35">
        <v>0.19642758880608499</v>
      </c>
      <c r="F24" s="35">
        <v>0.16581017426655001</v>
      </c>
      <c r="G24" s="35">
        <v>1</v>
      </c>
      <c r="H24" s="35">
        <v>0.99394732958091703</v>
      </c>
      <c r="I24" s="25"/>
    </row>
    <row r="25" spans="1:9" x14ac:dyDescent="0.25">
      <c r="A25" s="92" t="s">
        <v>50</v>
      </c>
      <c r="B25" s="92"/>
      <c r="C25" s="36">
        <v>1</v>
      </c>
      <c r="D25" s="36">
        <v>1</v>
      </c>
      <c r="E25" s="36">
        <v>1</v>
      </c>
      <c r="F25" s="36">
        <v>1</v>
      </c>
      <c r="G25" s="36">
        <v>1</v>
      </c>
      <c r="H25" s="36">
        <v>0.99576592614179205</v>
      </c>
      <c r="I25" s="25"/>
    </row>
  </sheetData>
  <mergeCells count="6">
    <mergeCell ref="A2:H2"/>
    <mergeCell ref="A4:A5"/>
    <mergeCell ref="B4:B5"/>
    <mergeCell ref="C4:F4"/>
    <mergeCell ref="G4:H4"/>
    <mergeCell ref="A25:B25"/>
  </mergeCells>
  <pageMargins left="0.70866141732283472" right="0.70866141732283472" top="0.74803149606299213" bottom="0.74803149606299213" header="0.31496062992125984" footer="0.31496062992125984"/>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topLeftCell="A8" zoomScale="120" zoomScaleNormal="120" zoomScaleSheetLayoutView="90" workbookViewId="0">
      <selection activeCell="G20" sqref="G20"/>
    </sheetView>
  </sheetViews>
  <sheetFormatPr defaultRowHeight="12.5" x14ac:dyDescent="0.25"/>
  <cols>
    <col min="1" max="1" width="9.54296875" customWidth="1"/>
    <col min="2" max="2" width="2" customWidth="1"/>
    <col min="3" max="3" width="36.81640625" customWidth="1"/>
    <col min="4" max="5" width="10.6328125" customWidth="1"/>
    <col min="6" max="6" width="11.90625" customWidth="1"/>
    <col min="7" max="7" width="13" customWidth="1"/>
    <col min="8" max="8" width="10.6328125" customWidth="1"/>
    <col min="9" max="9" width="12.6328125" customWidth="1"/>
    <col min="10" max="10" width="10.6328125" customWidth="1"/>
    <col min="11" max="12" width="10.6328125" style="20" customWidth="1"/>
    <col min="13" max="13" width="12.81640625" style="20" customWidth="1"/>
    <col min="14" max="14" width="4.6328125" customWidth="1"/>
  </cols>
  <sheetData>
    <row r="1" spans="1:14" x14ac:dyDescent="0.25">
      <c r="A1" s="14"/>
      <c r="B1" s="14"/>
      <c r="C1" s="14"/>
      <c r="D1" s="14"/>
      <c r="E1" s="14"/>
      <c r="F1" s="14"/>
      <c r="G1" s="14"/>
      <c r="H1" s="14"/>
      <c r="I1" s="14"/>
      <c r="J1" s="14"/>
      <c r="K1" s="18"/>
      <c r="L1" s="19" t="s">
        <v>62</v>
      </c>
      <c r="M1" s="18"/>
      <c r="N1" s="14"/>
    </row>
    <row r="2" spans="1:14" ht="52.25" customHeight="1" x14ac:dyDescent="0.25">
      <c r="A2" s="94" t="s">
        <v>246</v>
      </c>
      <c r="B2" s="94"/>
      <c r="C2" s="94"/>
      <c r="D2" s="94"/>
      <c r="E2" s="94"/>
      <c r="F2" s="94"/>
      <c r="G2" s="94"/>
      <c r="H2" s="94"/>
      <c r="I2" s="94"/>
      <c r="J2" s="94"/>
      <c r="K2" s="94"/>
      <c r="L2" s="94"/>
      <c r="M2" s="94"/>
      <c r="N2" s="94"/>
    </row>
    <row r="3" spans="1:14" ht="27" customHeight="1" x14ac:dyDescent="0.25">
      <c r="A3" s="95" t="s">
        <v>1</v>
      </c>
      <c r="B3" s="95"/>
      <c r="C3" s="95"/>
      <c r="D3" s="95" t="s">
        <v>244</v>
      </c>
      <c r="E3" s="95"/>
      <c r="F3" s="95"/>
      <c r="G3" s="95"/>
      <c r="H3" s="95"/>
      <c r="I3" s="95"/>
      <c r="J3" s="95"/>
      <c r="K3" s="96" t="s">
        <v>107</v>
      </c>
      <c r="L3" s="96"/>
      <c r="M3" s="96"/>
      <c r="N3" s="14"/>
    </row>
    <row r="4" spans="1:14" x14ac:dyDescent="0.25">
      <c r="A4" s="95"/>
      <c r="B4" s="95"/>
      <c r="C4" s="95"/>
      <c r="D4" s="95" t="s">
        <v>106</v>
      </c>
      <c r="E4" s="95"/>
      <c r="F4" s="95"/>
      <c r="G4" s="95" t="s">
        <v>231</v>
      </c>
      <c r="H4" s="95"/>
      <c r="I4" s="95" t="s">
        <v>245</v>
      </c>
      <c r="J4" s="95"/>
      <c r="K4" s="97" t="s">
        <v>105</v>
      </c>
      <c r="L4" s="97" t="s">
        <v>104</v>
      </c>
      <c r="M4" s="97" t="s">
        <v>103</v>
      </c>
      <c r="N4" s="14"/>
    </row>
    <row r="5" spans="1:14" ht="58.25" customHeight="1" x14ac:dyDescent="0.25">
      <c r="A5" s="95"/>
      <c r="B5" s="95"/>
      <c r="C5" s="95"/>
      <c r="D5" s="15" t="s">
        <v>100</v>
      </c>
      <c r="E5" s="15" t="s">
        <v>102</v>
      </c>
      <c r="F5" s="15" t="s">
        <v>101</v>
      </c>
      <c r="G5" s="15" t="s">
        <v>100</v>
      </c>
      <c r="H5" s="15" t="s">
        <v>98</v>
      </c>
      <c r="I5" s="15" t="s">
        <v>99</v>
      </c>
      <c r="J5" s="15" t="s">
        <v>98</v>
      </c>
      <c r="K5" s="97"/>
      <c r="L5" s="97"/>
      <c r="M5" s="97"/>
      <c r="N5" s="14"/>
    </row>
    <row r="6" spans="1:14" ht="24" customHeight="1" x14ac:dyDescent="0.25">
      <c r="A6" s="98" t="s">
        <v>97</v>
      </c>
      <c r="B6" s="16" t="s">
        <v>51</v>
      </c>
      <c r="C6" s="17" t="s">
        <v>0</v>
      </c>
      <c r="D6" s="21">
        <v>0.56178243785066995</v>
      </c>
      <c r="E6" s="21">
        <v>0</v>
      </c>
      <c r="F6" s="21">
        <v>1</v>
      </c>
      <c r="G6" s="21">
        <v>0.53374795305547096</v>
      </c>
      <c r="H6" s="21">
        <v>0</v>
      </c>
      <c r="I6" s="21">
        <v>0.53928028615767698</v>
      </c>
      <c r="J6" s="21">
        <v>0</v>
      </c>
      <c r="K6" s="22">
        <v>0.51789698510359905</v>
      </c>
      <c r="L6" s="22">
        <v>6.97634731653691E-2</v>
      </c>
      <c r="M6" s="22">
        <v>0.98164623082469105</v>
      </c>
      <c r="N6" s="14"/>
    </row>
    <row r="7" spans="1:14" x14ac:dyDescent="0.25">
      <c r="A7" s="98"/>
      <c r="B7" s="16" t="s">
        <v>52</v>
      </c>
      <c r="C7" s="17" t="s">
        <v>96</v>
      </c>
      <c r="D7" s="21">
        <v>7.1251160376261703E-4</v>
      </c>
      <c r="E7" s="21">
        <v>0</v>
      </c>
      <c r="F7" s="21">
        <v>1</v>
      </c>
      <c r="G7" s="21">
        <v>7.8127653792588105E-4</v>
      </c>
      <c r="H7" s="21">
        <v>0</v>
      </c>
      <c r="I7" s="21">
        <v>7.8446085369805101E-4</v>
      </c>
      <c r="J7" s="21">
        <v>0</v>
      </c>
      <c r="K7" s="22">
        <v>5.4498007112136003E-4</v>
      </c>
      <c r="L7" s="22">
        <v>0</v>
      </c>
      <c r="M7" s="22">
        <v>0.86124000399345602</v>
      </c>
      <c r="N7" s="14"/>
    </row>
    <row r="8" spans="1:14" x14ac:dyDescent="0.25">
      <c r="A8" s="98"/>
      <c r="B8" s="16" t="s">
        <v>53</v>
      </c>
      <c r="C8" s="17" t="s">
        <v>2</v>
      </c>
      <c r="D8" s="21">
        <v>9.1388758114096094E-2</v>
      </c>
      <c r="E8" s="21">
        <v>0</v>
      </c>
      <c r="F8" s="21">
        <v>1</v>
      </c>
      <c r="G8" s="21">
        <v>0.10237127416012801</v>
      </c>
      <c r="H8" s="21">
        <v>0</v>
      </c>
      <c r="I8" s="21">
        <v>0.10497136513242</v>
      </c>
      <c r="J8" s="21">
        <v>0</v>
      </c>
      <c r="K8" s="22">
        <v>8.9180704606310404E-2</v>
      </c>
      <c r="L8" s="22">
        <v>4.0856238581791202E-4</v>
      </c>
      <c r="M8" s="22">
        <v>0.85674549171830405</v>
      </c>
      <c r="N8" s="14"/>
    </row>
    <row r="9" spans="1:14" ht="24" customHeight="1" x14ac:dyDescent="0.25">
      <c r="A9" s="98"/>
      <c r="B9" s="16" t="s">
        <v>54</v>
      </c>
      <c r="C9" s="17" t="s">
        <v>3</v>
      </c>
      <c r="D9" s="21">
        <v>9.6189066507953308E-3</v>
      </c>
      <c r="E9" s="21">
        <v>0</v>
      </c>
      <c r="F9" s="21">
        <v>1</v>
      </c>
      <c r="G9" s="21">
        <v>1.0547233261999399E-2</v>
      </c>
      <c r="H9" s="21">
        <v>0</v>
      </c>
      <c r="I9" s="21">
        <v>1.05902215249237E-2</v>
      </c>
      <c r="J9" s="21">
        <v>0</v>
      </c>
      <c r="K9" s="22">
        <v>8.2030094972464097E-3</v>
      </c>
      <c r="L9" s="22">
        <v>0</v>
      </c>
      <c r="M9" s="22">
        <v>0.99581775113062998</v>
      </c>
      <c r="N9" s="14"/>
    </row>
    <row r="10" spans="1:14" ht="24" customHeight="1" x14ac:dyDescent="0.25">
      <c r="A10" s="98"/>
      <c r="B10" s="16" t="s">
        <v>55</v>
      </c>
      <c r="C10" s="17" t="s">
        <v>4</v>
      </c>
      <c r="D10" s="21">
        <v>2.6570579383990298E-2</v>
      </c>
      <c r="E10" s="21">
        <v>0</v>
      </c>
      <c r="F10" s="21">
        <v>1</v>
      </c>
      <c r="G10" s="21">
        <v>3.4376173103705998E-2</v>
      </c>
      <c r="H10" s="21">
        <v>0</v>
      </c>
      <c r="I10" s="21">
        <v>2.0327773665990201E-2</v>
      </c>
      <c r="J10" s="21">
        <v>0</v>
      </c>
      <c r="K10" s="22">
        <v>3.1496630492003297E-2</v>
      </c>
      <c r="L10" s="22">
        <v>0.33793672610319497</v>
      </c>
      <c r="M10" s="22">
        <v>0.609124129082946</v>
      </c>
      <c r="N10" s="14"/>
    </row>
    <row r="11" spans="1:14" x14ac:dyDescent="0.25">
      <c r="A11" s="98"/>
      <c r="B11" s="16" t="s">
        <v>57</v>
      </c>
      <c r="C11" s="17" t="s">
        <v>95</v>
      </c>
      <c r="D11" s="21">
        <v>5.73412910668872E-2</v>
      </c>
      <c r="E11" s="21">
        <v>0</v>
      </c>
      <c r="F11" s="21">
        <v>1</v>
      </c>
      <c r="G11" s="21">
        <v>5.2336208091307401E-2</v>
      </c>
      <c r="H11" s="21">
        <v>0</v>
      </c>
      <c r="I11" s="21">
        <v>5.7397723358174599E-2</v>
      </c>
      <c r="J11" s="21">
        <v>0</v>
      </c>
      <c r="K11" s="22">
        <v>7.8309036521398798E-2</v>
      </c>
      <c r="L11" s="22">
        <v>0.464163227578893</v>
      </c>
      <c r="M11" s="22">
        <v>0.63137100021177395</v>
      </c>
      <c r="N11" s="14"/>
    </row>
    <row r="12" spans="1:14" x14ac:dyDescent="0.25">
      <c r="A12" s="98"/>
      <c r="B12" s="16" t="s">
        <v>79</v>
      </c>
      <c r="C12" s="17" t="s">
        <v>5</v>
      </c>
      <c r="D12" s="21">
        <v>5.92596117700726E-3</v>
      </c>
      <c r="E12" s="21">
        <v>0</v>
      </c>
      <c r="F12" s="21">
        <v>1</v>
      </c>
      <c r="G12" s="21">
        <v>6.4978793437277102E-3</v>
      </c>
      <c r="H12" s="21">
        <v>0</v>
      </c>
      <c r="I12" s="21">
        <v>6.5243633076962401E-3</v>
      </c>
      <c r="J12" s="21">
        <v>0</v>
      </c>
      <c r="K12" s="22">
        <v>2.7423162386626398E-3</v>
      </c>
      <c r="L12" s="22">
        <v>0</v>
      </c>
      <c r="M12" s="22">
        <v>0.57324235074011998</v>
      </c>
      <c r="N12" s="14"/>
    </row>
    <row r="13" spans="1:14" x14ac:dyDescent="0.25">
      <c r="A13" s="98"/>
      <c r="B13" s="16" t="s">
        <v>94</v>
      </c>
      <c r="C13" s="17" t="s">
        <v>6</v>
      </c>
      <c r="D13" s="21">
        <v>4.5027635481259299E-4</v>
      </c>
      <c r="E13" s="21">
        <v>0</v>
      </c>
      <c r="F13" s="21">
        <v>1</v>
      </c>
      <c r="G13" s="21">
        <v>2.8193892455586098E-4</v>
      </c>
      <c r="H13" s="21">
        <v>0</v>
      </c>
      <c r="I13" s="21">
        <v>2.8308804720407899E-4</v>
      </c>
      <c r="J13" s="21">
        <v>0</v>
      </c>
      <c r="K13" s="22">
        <v>4.8084550150483498E-4</v>
      </c>
      <c r="L13" s="22">
        <v>2.55138875406689E-5</v>
      </c>
      <c r="M13" s="22">
        <v>0.60698052964750804</v>
      </c>
      <c r="N13" s="14"/>
    </row>
    <row r="14" spans="1:14" ht="22.75" customHeight="1" x14ac:dyDescent="0.25">
      <c r="A14" s="98"/>
      <c r="B14" s="99" t="s">
        <v>93</v>
      </c>
      <c r="C14" s="99"/>
      <c r="D14" s="23">
        <v>0.75379072220202203</v>
      </c>
      <c r="E14" s="21">
        <v>0</v>
      </c>
      <c r="F14" s="23">
        <v>1</v>
      </c>
      <c r="G14" s="23">
        <v>0.74093993647882095</v>
      </c>
      <c r="H14" s="21">
        <v>0</v>
      </c>
      <c r="I14" s="23">
        <v>0.74015928204778403</v>
      </c>
      <c r="J14" s="23">
        <v>0</v>
      </c>
      <c r="K14" s="24">
        <v>0.72885450803184704</v>
      </c>
      <c r="L14" s="24">
        <v>0.872297503120816</v>
      </c>
      <c r="M14" s="24">
        <v>0.90571503679117304</v>
      </c>
      <c r="N14" s="14"/>
    </row>
    <row r="15" spans="1:14" ht="21" customHeight="1" x14ac:dyDescent="0.25">
      <c r="A15" s="98" t="s">
        <v>92</v>
      </c>
      <c r="B15" s="16" t="s">
        <v>56</v>
      </c>
      <c r="C15" s="17" t="s">
        <v>7</v>
      </c>
      <c r="D15" s="21">
        <v>3.0978765380983301E-3</v>
      </c>
      <c r="E15" s="21">
        <v>0</v>
      </c>
      <c r="F15" s="21">
        <v>1</v>
      </c>
      <c r="G15" s="21">
        <v>3.39685451272122E-3</v>
      </c>
      <c r="H15" s="21">
        <v>0</v>
      </c>
      <c r="I15" s="21">
        <v>3.4106993639045702E-3</v>
      </c>
      <c r="J15" s="21">
        <v>0</v>
      </c>
      <c r="K15" s="22">
        <v>2.2168611723164498E-3</v>
      </c>
      <c r="L15" s="22">
        <v>0</v>
      </c>
      <c r="M15" s="22">
        <v>1</v>
      </c>
      <c r="N15" s="14"/>
    </row>
    <row r="16" spans="1:14" ht="21" customHeight="1" x14ac:dyDescent="0.25">
      <c r="A16" s="98"/>
      <c r="B16" s="99" t="s">
        <v>91</v>
      </c>
      <c r="C16" s="99"/>
      <c r="D16" s="23">
        <v>3.0978765380983301E-3</v>
      </c>
      <c r="E16" s="23">
        <v>0</v>
      </c>
      <c r="F16" s="23">
        <v>1</v>
      </c>
      <c r="G16" s="23">
        <v>3.39685451272122E-3</v>
      </c>
      <c r="H16" s="23">
        <v>0</v>
      </c>
      <c r="I16" s="23">
        <v>3.4106993639045702E-3</v>
      </c>
      <c r="J16" s="23">
        <v>0</v>
      </c>
      <c r="K16" s="24">
        <v>2.2168611723164498E-3</v>
      </c>
      <c r="L16" s="24">
        <v>0</v>
      </c>
      <c r="M16" s="24">
        <v>1</v>
      </c>
      <c r="N16" s="14"/>
    </row>
    <row r="17" spans="1:14" ht="21" customHeight="1" x14ac:dyDescent="0.25">
      <c r="A17" s="98" t="s">
        <v>90</v>
      </c>
      <c r="B17" s="16" t="s">
        <v>51</v>
      </c>
      <c r="C17" s="17" t="s">
        <v>8</v>
      </c>
      <c r="D17" s="21">
        <v>0</v>
      </c>
      <c r="E17" s="21">
        <v>0</v>
      </c>
      <c r="F17" s="21">
        <v>0</v>
      </c>
      <c r="G17" s="21">
        <v>0</v>
      </c>
      <c r="H17" s="21">
        <v>0</v>
      </c>
      <c r="I17" s="21">
        <v>0</v>
      </c>
      <c r="J17" s="21">
        <v>0</v>
      </c>
      <c r="K17" s="22">
        <v>1.66264587923734E-3</v>
      </c>
      <c r="L17" s="22">
        <v>1.2756943770334501E-2</v>
      </c>
      <c r="M17" s="22">
        <v>0</v>
      </c>
      <c r="N17" s="14"/>
    </row>
    <row r="18" spans="1:14" ht="21" customHeight="1" x14ac:dyDescent="0.25">
      <c r="A18" s="98"/>
      <c r="B18" s="16" t="s">
        <v>52</v>
      </c>
      <c r="C18" s="17" t="s">
        <v>9</v>
      </c>
      <c r="D18" s="21">
        <v>4.27118680608038E-2</v>
      </c>
      <c r="E18" s="21">
        <v>0</v>
      </c>
      <c r="F18" s="21">
        <v>1</v>
      </c>
      <c r="G18" s="21">
        <v>4.4526326301844499E-2</v>
      </c>
      <c r="H18" s="21">
        <v>0</v>
      </c>
      <c r="I18" s="21">
        <v>4.4671336141475802E-2</v>
      </c>
      <c r="J18" s="21">
        <v>0</v>
      </c>
      <c r="K18" s="22">
        <v>7.1645425176398103E-2</v>
      </c>
      <c r="L18" s="22">
        <v>0.114808071525836</v>
      </c>
      <c r="M18" s="22">
        <v>0.95071009297610598</v>
      </c>
      <c r="N18" s="14"/>
    </row>
    <row r="19" spans="1:14" ht="28.25" customHeight="1" x14ac:dyDescent="0.25">
      <c r="A19" s="98"/>
      <c r="B19" s="99" t="s">
        <v>89</v>
      </c>
      <c r="C19" s="99"/>
      <c r="D19" s="23">
        <v>4.27118680608038E-2</v>
      </c>
      <c r="E19" s="23">
        <v>0</v>
      </c>
      <c r="F19" s="23">
        <v>1</v>
      </c>
      <c r="G19" s="23">
        <v>4.4526326301844499E-2</v>
      </c>
      <c r="H19" s="23">
        <v>0</v>
      </c>
      <c r="I19" s="23">
        <v>4.4671336141475802E-2</v>
      </c>
      <c r="J19" s="23">
        <v>0</v>
      </c>
      <c r="K19" s="24">
        <v>7.3308071055635401E-2</v>
      </c>
      <c r="L19" s="24">
        <v>0.12756501529617101</v>
      </c>
      <c r="M19" s="24">
        <v>0.93359148745878695</v>
      </c>
      <c r="N19" s="14"/>
    </row>
    <row r="20" spans="1:14" ht="21" customHeight="1" x14ac:dyDescent="0.25">
      <c r="A20" s="98" t="s">
        <v>88</v>
      </c>
      <c r="B20" s="16" t="s">
        <v>51</v>
      </c>
      <c r="C20" s="17" t="s">
        <v>10</v>
      </c>
      <c r="D20" s="21">
        <v>0</v>
      </c>
      <c r="E20" s="21">
        <v>0</v>
      </c>
      <c r="F20" s="21">
        <v>0</v>
      </c>
      <c r="G20" s="21">
        <v>0</v>
      </c>
      <c r="H20" s="21">
        <v>0</v>
      </c>
      <c r="I20" s="21">
        <v>0</v>
      </c>
      <c r="J20" s="21">
        <v>0</v>
      </c>
      <c r="K20" s="22">
        <v>1.4653452349011799E-3</v>
      </c>
      <c r="L20" s="22">
        <v>0</v>
      </c>
      <c r="M20" s="22">
        <v>1</v>
      </c>
      <c r="N20" s="14"/>
    </row>
    <row r="21" spans="1:14" ht="21" customHeight="1" x14ac:dyDescent="0.25">
      <c r="A21" s="98"/>
      <c r="B21" s="16" t="s">
        <v>52</v>
      </c>
      <c r="C21" s="17" t="s">
        <v>11</v>
      </c>
      <c r="D21" s="21">
        <v>0</v>
      </c>
      <c r="E21" s="21">
        <v>0</v>
      </c>
      <c r="F21" s="21">
        <v>0</v>
      </c>
      <c r="G21" s="21">
        <v>0</v>
      </c>
      <c r="H21" s="21">
        <v>0</v>
      </c>
      <c r="I21" s="21">
        <v>0</v>
      </c>
      <c r="J21" s="21">
        <v>0</v>
      </c>
      <c r="K21" s="22">
        <v>4.7647396211608498E-3</v>
      </c>
      <c r="L21" s="22">
        <v>0</v>
      </c>
      <c r="M21" s="22">
        <v>0.90026882598690305</v>
      </c>
      <c r="N21" s="14"/>
    </row>
    <row r="22" spans="1:14" ht="21" customHeight="1" x14ac:dyDescent="0.25">
      <c r="A22" s="98"/>
      <c r="B22" s="99" t="s">
        <v>87</v>
      </c>
      <c r="C22" s="99"/>
      <c r="D22" s="23">
        <v>0</v>
      </c>
      <c r="E22" s="23">
        <v>0</v>
      </c>
      <c r="F22" s="23">
        <v>0</v>
      </c>
      <c r="G22" s="23">
        <v>0</v>
      </c>
      <c r="H22" s="23">
        <v>0</v>
      </c>
      <c r="I22" s="23">
        <v>0</v>
      </c>
      <c r="J22" s="23">
        <v>0</v>
      </c>
      <c r="K22" s="24">
        <v>6.2300848560620297E-3</v>
      </c>
      <c r="L22" s="24">
        <v>0</v>
      </c>
      <c r="M22" s="24">
        <v>0.92189391349873895</v>
      </c>
      <c r="N22" s="14"/>
    </row>
    <row r="23" spans="1:14" x14ac:dyDescent="0.25">
      <c r="A23" s="98" t="s">
        <v>86</v>
      </c>
      <c r="B23" s="16" t="s">
        <v>51</v>
      </c>
      <c r="C23" s="17" t="s">
        <v>12</v>
      </c>
      <c r="D23" s="21">
        <v>0</v>
      </c>
      <c r="E23" s="21">
        <v>0</v>
      </c>
      <c r="F23" s="21">
        <v>0</v>
      </c>
      <c r="G23" s="21">
        <v>0</v>
      </c>
      <c r="H23" s="21">
        <v>0</v>
      </c>
      <c r="I23" s="21">
        <v>0</v>
      </c>
      <c r="J23" s="21">
        <v>0</v>
      </c>
      <c r="K23" s="22">
        <v>2.77104432090857E-3</v>
      </c>
      <c r="L23" s="22">
        <v>0</v>
      </c>
      <c r="M23" s="22">
        <v>1</v>
      </c>
      <c r="N23" s="14"/>
    </row>
    <row r="24" spans="1:14" x14ac:dyDescent="0.25">
      <c r="A24" s="98"/>
      <c r="B24" s="99" t="s">
        <v>85</v>
      </c>
      <c r="C24" s="99"/>
      <c r="D24" s="23"/>
      <c r="E24" s="23">
        <v>0</v>
      </c>
      <c r="F24" s="23">
        <v>0</v>
      </c>
      <c r="G24" s="23"/>
      <c r="H24" s="23">
        <v>0</v>
      </c>
      <c r="I24" s="23"/>
      <c r="J24" s="23">
        <v>0</v>
      </c>
      <c r="K24" s="24">
        <v>2.77104432090857E-3</v>
      </c>
      <c r="L24" s="24">
        <v>0</v>
      </c>
      <c r="M24" s="24">
        <v>1</v>
      </c>
      <c r="N24" s="14"/>
    </row>
    <row r="25" spans="1:14" x14ac:dyDescent="0.25">
      <c r="A25" s="98" t="s">
        <v>84</v>
      </c>
      <c r="B25" s="16" t="s">
        <v>53</v>
      </c>
      <c r="C25" s="17" t="s">
        <v>13</v>
      </c>
      <c r="D25" s="21">
        <v>4.1511545610517698E-4</v>
      </c>
      <c r="E25" s="21">
        <v>0</v>
      </c>
      <c r="F25" s="21">
        <v>1</v>
      </c>
      <c r="G25" s="21">
        <v>4.7555963178097098E-4</v>
      </c>
      <c r="H25" s="21">
        <v>0</v>
      </c>
      <c r="I25" s="21">
        <v>4.7749791094664002E-4</v>
      </c>
      <c r="J25" s="21">
        <v>0</v>
      </c>
      <c r="K25" s="22">
        <v>2.82589611689519E-4</v>
      </c>
      <c r="L25" s="22">
        <v>0</v>
      </c>
      <c r="M25" s="22">
        <v>0.67475804485491897</v>
      </c>
      <c r="N25" s="14"/>
    </row>
    <row r="26" spans="1:14" ht="26.4" customHeight="1" x14ac:dyDescent="0.25">
      <c r="A26" s="98"/>
      <c r="B26" s="16" t="s">
        <v>57</v>
      </c>
      <c r="C26" s="17" t="s">
        <v>232</v>
      </c>
      <c r="D26" s="21">
        <v>0</v>
      </c>
      <c r="E26" s="21">
        <v>0</v>
      </c>
      <c r="F26" s="21">
        <v>0</v>
      </c>
      <c r="G26" s="21">
        <v>0</v>
      </c>
      <c r="H26" s="21">
        <v>0</v>
      </c>
      <c r="I26" s="21">
        <v>0</v>
      </c>
      <c r="J26" s="21">
        <v>0</v>
      </c>
      <c r="K26" s="22">
        <v>5.6172269343916304E-3</v>
      </c>
      <c r="L26" s="22">
        <v>0</v>
      </c>
      <c r="M26" s="22">
        <v>1</v>
      </c>
      <c r="N26" s="14"/>
    </row>
    <row r="27" spans="1:14" ht="25.25" customHeight="1" x14ac:dyDescent="0.25">
      <c r="A27" s="98"/>
      <c r="B27" s="99" t="s">
        <v>83</v>
      </c>
      <c r="C27" s="99"/>
      <c r="D27" s="23">
        <v>4.1511545610517698E-4</v>
      </c>
      <c r="E27" s="23">
        <v>0</v>
      </c>
      <c r="F27" s="23">
        <v>1</v>
      </c>
      <c r="G27" s="23">
        <v>4.7555963178097098E-4</v>
      </c>
      <c r="H27" s="23">
        <v>0</v>
      </c>
      <c r="I27" s="23">
        <v>4.7749791094664002E-4</v>
      </c>
      <c r="J27" s="23">
        <v>0</v>
      </c>
      <c r="K27" s="24">
        <v>5.8998165460811504E-3</v>
      </c>
      <c r="L27" s="24">
        <v>0</v>
      </c>
      <c r="M27" s="24">
        <v>0.97673190117297704</v>
      </c>
      <c r="N27" s="14"/>
    </row>
    <row r="28" spans="1:14" ht="21" customHeight="1" x14ac:dyDescent="0.25">
      <c r="A28" s="98" t="s">
        <v>82</v>
      </c>
      <c r="B28" s="16" t="s">
        <v>52</v>
      </c>
      <c r="C28" s="17" t="s">
        <v>14</v>
      </c>
      <c r="D28" s="21">
        <v>0</v>
      </c>
      <c r="E28" s="21">
        <v>0</v>
      </c>
      <c r="F28" s="21">
        <v>0</v>
      </c>
      <c r="G28" s="21">
        <v>0</v>
      </c>
      <c r="H28" s="21">
        <v>0</v>
      </c>
      <c r="I28" s="21">
        <v>0</v>
      </c>
      <c r="J28" s="21">
        <v>0</v>
      </c>
      <c r="K28" s="22">
        <v>5.54215293079113E-4</v>
      </c>
      <c r="L28" s="22">
        <v>0</v>
      </c>
      <c r="M28" s="22">
        <v>1</v>
      </c>
      <c r="N28" s="14"/>
    </row>
    <row r="29" spans="1:14" ht="21" customHeight="1" x14ac:dyDescent="0.25">
      <c r="A29" s="98"/>
      <c r="B29" s="99" t="s">
        <v>81</v>
      </c>
      <c r="C29" s="99"/>
      <c r="D29" s="23"/>
      <c r="E29" s="23">
        <v>0</v>
      </c>
      <c r="F29" s="23">
        <v>0</v>
      </c>
      <c r="G29" s="23"/>
      <c r="H29" s="23">
        <v>0</v>
      </c>
      <c r="I29" s="23"/>
      <c r="J29" s="23">
        <v>0</v>
      </c>
      <c r="K29" s="24">
        <v>5.54215293079113E-4</v>
      </c>
      <c r="L29" s="24">
        <v>0</v>
      </c>
      <c r="M29" s="24">
        <v>1</v>
      </c>
      <c r="N29" s="14"/>
    </row>
    <row r="30" spans="1:14" x14ac:dyDescent="0.25">
      <c r="A30" s="98" t="s">
        <v>80</v>
      </c>
      <c r="B30" s="16" t="s">
        <v>51</v>
      </c>
      <c r="C30" s="17" t="s">
        <v>233</v>
      </c>
      <c r="D30" s="21">
        <v>0</v>
      </c>
      <c r="E30" s="21">
        <v>0</v>
      </c>
      <c r="F30" s="21">
        <v>0</v>
      </c>
      <c r="G30" s="21">
        <v>0</v>
      </c>
      <c r="H30" s="21">
        <v>0</v>
      </c>
      <c r="I30" s="21">
        <v>0</v>
      </c>
      <c r="J30" s="21">
        <v>0</v>
      </c>
      <c r="K30" s="22">
        <v>2.6406252697106E-3</v>
      </c>
      <c r="L30" s="22">
        <v>0</v>
      </c>
      <c r="M30" s="22">
        <v>1</v>
      </c>
      <c r="N30" s="14"/>
    </row>
    <row r="31" spans="1:14" x14ac:dyDescent="0.25">
      <c r="A31" s="98"/>
      <c r="B31" s="16" t="s">
        <v>52</v>
      </c>
      <c r="C31" s="17" t="s">
        <v>15</v>
      </c>
      <c r="D31" s="21">
        <v>0</v>
      </c>
      <c r="E31" s="21">
        <v>0</v>
      </c>
      <c r="F31" s="21">
        <v>0</v>
      </c>
      <c r="G31" s="21">
        <v>0</v>
      </c>
      <c r="H31" s="21">
        <v>0</v>
      </c>
      <c r="I31" s="21">
        <v>0</v>
      </c>
      <c r="J31" s="21">
        <v>0</v>
      </c>
      <c r="K31" s="22">
        <v>8.07852243401639E-3</v>
      </c>
      <c r="L31" s="22">
        <v>0</v>
      </c>
      <c r="M31" s="22">
        <v>1</v>
      </c>
      <c r="N31" s="14"/>
    </row>
    <row r="32" spans="1:14" ht="16" x14ac:dyDescent="0.25">
      <c r="A32" s="98"/>
      <c r="B32" s="16" t="s">
        <v>56</v>
      </c>
      <c r="C32" s="17" t="s">
        <v>234</v>
      </c>
      <c r="D32" s="21">
        <v>2.32340740357375E-4</v>
      </c>
      <c r="E32" s="21">
        <v>0</v>
      </c>
      <c r="F32" s="21">
        <v>1</v>
      </c>
      <c r="G32" s="21">
        <v>1.3587418050884899E-4</v>
      </c>
      <c r="H32" s="21">
        <v>0</v>
      </c>
      <c r="I32" s="21">
        <v>6.8213987278091398E-5</v>
      </c>
      <c r="J32" s="21">
        <v>0</v>
      </c>
      <c r="K32" s="22">
        <v>0</v>
      </c>
      <c r="L32" s="22">
        <v>0</v>
      </c>
      <c r="M32" s="22">
        <v>0</v>
      </c>
      <c r="N32" s="14"/>
    </row>
    <row r="33" spans="1:14" x14ac:dyDescent="0.25">
      <c r="A33" s="98"/>
      <c r="B33" s="16" t="s">
        <v>57</v>
      </c>
      <c r="C33" s="17" t="s">
        <v>16</v>
      </c>
      <c r="D33" s="21">
        <v>0</v>
      </c>
      <c r="E33" s="21">
        <v>0</v>
      </c>
      <c r="F33" s="21">
        <v>0</v>
      </c>
      <c r="G33" s="21">
        <v>0</v>
      </c>
      <c r="H33" s="21">
        <v>0</v>
      </c>
      <c r="I33" s="21">
        <v>0</v>
      </c>
      <c r="J33" s="21">
        <v>0</v>
      </c>
      <c r="K33" s="22">
        <v>0</v>
      </c>
      <c r="L33" s="22">
        <v>0</v>
      </c>
      <c r="M33" s="22">
        <v>0</v>
      </c>
      <c r="N33" s="14"/>
    </row>
    <row r="34" spans="1:14" ht="16" x14ac:dyDescent="0.25">
      <c r="A34" s="98"/>
      <c r="B34" s="16" t="s">
        <v>79</v>
      </c>
      <c r="C34" s="17" t="s">
        <v>78</v>
      </c>
      <c r="D34" s="21">
        <v>0</v>
      </c>
      <c r="E34" s="21">
        <v>0</v>
      </c>
      <c r="F34" s="21">
        <v>0</v>
      </c>
      <c r="G34" s="21">
        <v>0</v>
      </c>
      <c r="H34" s="21">
        <v>0</v>
      </c>
      <c r="I34" s="21">
        <v>0</v>
      </c>
      <c r="J34" s="21">
        <v>0</v>
      </c>
      <c r="K34" s="22">
        <v>8.3540373766466999E-4</v>
      </c>
      <c r="L34" s="22">
        <v>0</v>
      </c>
      <c r="M34" s="22">
        <v>1</v>
      </c>
      <c r="N34" s="14"/>
    </row>
    <row r="35" spans="1:14" ht="21" customHeight="1" x14ac:dyDescent="0.25">
      <c r="A35" s="98"/>
      <c r="B35" s="99" t="s">
        <v>77</v>
      </c>
      <c r="C35" s="99"/>
      <c r="D35" s="23">
        <v>2.32340740357375E-4</v>
      </c>
      <c r="E35" s="23">
        <v>0</v>
      </c>
      <c r="F35" s="23">
        <v>1</v>
      </c>
      <c r="G35" s="23">
        <v>1.3587418050884899E-4</v>
      </c>
      <c r="H35" s="23">
        <v>0</v>
      </c>
      <c r="I35" s="23">
        <v>6.8213987278091398E-5</v>
      </c>
      <c r="J35" s="23">
        <v>0</v>
      </c>
      <c r="K35" s="24">
        <v>1.1554551441391701E-2</v>
      </c>
      <c r="L35" s="24">
        <v>0</v>
      </c>
      <c r="M35" s="24">
        <v>1</v>
      </c>
      <c r="N35" s="14"/>
    </row>
    <row r="36" spans="1:14" x14ac:dyDescent="0.25">
      <c r="A36" s="98" t="s">
        <v>76</v>
      </c>
      <c r="B36" s="16" t="s">
        <v>51</v>
      </c>
      <c r="C36" s="17" t="s">
        <v>235</v>
      </c>
      <c r="D36" s="21">
        <v>2.8345570323599798E-3</v>
      </c>
      <c r="E36" s="21">
        <v>0</v>
      </c>
      <c r="F36" s="21">
        <v>1</v>
      </c>
      <c r="G36" s="21">
        <v>3.1081218791399199E-3</v>
      </c>
      <c r="H36" s="21">
        <v>0</v>
      </c>
      <c r="I36" s="21">
        <v>3.1207899179726802E-3</v>
      </c>
      <c r="J36" s="21">
        <v>0</v>
      </c>
      <c r="K36" s="22">
        <v>7.1671121700990904E-4</v>
      </c>
      <c r="L36" s="22">
        <v>1.3748158301289399E-4</v>
      </c>
      <c r="M36" s="22">
        <v>0</v>
      </c>
      <c r="N36" s="14"/>
    </row>
    <row r="37" spans="1:14" x14ac:dyDescent="0.25">
      <c r="A37" s="98"/>
      <c r="B37" s="16" t="s">
        <v>52</v>
      </c>
      <c r="C37" s="17" t="s">
        <v>17</v>
      </c>
      <c r="D37" s="21">
        <v>0</v>
      </c>
      <c r="E37" s="21">
        <v>0</v>
      </c>
      <c r="F37" s="21">
        <v>0</v>
      </c>
      <c r="G37" s="21">
        <v>0</v>
      </c>
      <c r="H37" s="21">
        <v>0</v>
      </c>
      <c r="I37" s="21">
        <v>0</v>
      </c>
      <c r="J37" s="21">
        <v>0</v>
      </c>
      <c r="K37" s="22">
        <v>6.2712785703660101E-6</v>
      </c>
      <c r="L37" s="22">
        <v>0</v>
      </c>
      <c r="M37" s="22">
        <v>1</v>
      </c>
      <c r="N37" s="14"/>
    </row>
    <row r="38" spans="1:14" x14ac:dyDescent="0.25">
      <c r="A38" s="98"/>
      <c r="B38" s="16" t="s">
        <v>53</v>
      </c>
      <c r="C38" s="17" t="s">
        <v>75</v>
      </c>
      <c r="D38" s="21">
        <v>4.6468148071474999E-3</v>
      </c>
      <c r="E38" s="21">
        <v>0</v>
      </c>
      <c r="F38" s="21">
        <v>1</v>
      </c>
      <c r="G38" s="21">
        <v>3.39685451272122E-3</v>
      </c>
      <c r="H38" s="21">
        <v>0</v>
      </c>
      <c r="I38" s="21">
        <v>3.4106993639045702E-3</v>
      </c>
      <c r="J38" s="21">
        <v>0</v>
      </c>
      <c r="K38" s="22">
        <v>4.2439458379586398E-3</v>
      </c>
      <c r="L38" s="22">
        <v>0</v>
      </c>
      <c r="M38" s="22">
        <v>0.60155034567636101</v>
      </c>
      <c r="N38" s="14"/>
    </row>
    <row r="39" spans="1:14" ht="18.649999999999999" customHeight="1" x14ac:dyDescent="0.25">
      <c r="A39" s="98"/>
      <c r="B39" s="99" t="s">
        <v>74</v>
      </c>
      <c r="C39" s="99"/>
      <c r="D39" s="23">
        <v>7.4813718395074797E-3</v>
      </c>
      <c r="E39" s="23">
        <v>0</v>
      </c>
      <c r="F39" s="23">
        <v>1</v>
      </c>
      <c r="G39" s="23">
        <v>6.5049763918611399E-3</v>
      </c>
      <c r="H39" s="23">
        <v>0</v>
      </c>
      <c r="I39" s="23">
        <v>6.5314892818772504E-3</v>
      </c>
      <c r="J39" s="23">
        <v>0</v>
      </c>
      <c r="K39" s="24">
        <v>4.9669283335389202E-3</v>
      </c>
      <c r="L39" s="24">
        <v>1.3748158301289399E-4</v>
      </c>
      <c r="M39" s="24">
        <v>0.53065699103463504</v>
      </c>
      <c r="N39" s="14"/>
    </row>
    <row r="40" spans="1:14" ht="20.399999999999999" customHeight="1" x14ac:dyDescent="0.25">
      <c r="A40" s="98" t="s">
        <v>73</v>
      </c>
      <c r="B40" s="16" t="s">
        <v>52</v>
      </c>
      <c r="C40" s="17" t="s">
        <v>18</v>
      </c>
      <c r="D40" s="21">
        <v>3.0978765380983301E-3</v>
      </c>
      <c r="E40" s="21">
        <v>0</v>
      </c>
      <c r="F40" s="21">
        <v>1</v>
      </c>
      <c r="G40" s="21">
        <v>3.39685451272122E-3</v>
      </c>
      <c r="H40" s="21">
        <v>0</v>
      </c>
      <c r="I40" s="21">
        <v>3.4106993639045702E-3</v>
      </c>
      <c r="J40" s="21">
        <v>0</v>
      </c>
      <c r="K40" s="22">
        <v>1.7734889378531601E-3</v>
      </c>
      <c r="L40" s="22">
        <v>0</v>
      </c>
      <c r="M40" s="22">
        <v>1</v>
      </c>
      <c r="N40" s="14"/>
    </row>
    <row r="41" spans="1:14" ht="24.65" customHeight="1" x14ac:dyDescent="0.25">
      <c r="A41" s="98"/>
      <c r="B41" s="99" t="s">
        <v>72</v>
      </c>
      <c r="C41" s="99"/>
      <c r="D41" s="23">
        <v>3.0978765380983301E-3</v>
      </c>
      <c r="E41" s="23">
        <v>0</v>
      </c>
      <c r="F41" s="23">
        <v>1</v>
      </c>
      <c r="G41" s="23">
        <v>3.39685451272122E-3</v>
      </c>
      <c r="H41" s="23">
        <v>0</v>
      </c>
      <c r="I41" s="23">
        <v>3.4106993639045702E-3</v>
      </c>
      <c r="J41" s="23">
        <v>0</v>
      </c>
      <c r="K41" s="24">
        <v>1.7734889378531601E-3</v>
      </c>
      <c r="L41" s="24">
        <v>0</v>
      </c>
      <c r="M41" s="24">
        <v>1</v>
      </c>
      <c r="N41" s="14"/>
    </row>
    <row r="42" spans="1:14" x14ac:dyDescent="0.25">
      <c r="A42" s="98" t="s">
        <v>71</v>
      </c>
      <c r="B42" s="16" t="s">
        <v>51</v>
      </c>
      <c r="C42" s="17" t="s">
        <v>236</v>
      </c>
      <c r="D42" s="21">
        <v>1.9206834536209701E-3</v>
      </c>
      <c r="E42" s="21">
        <v>0</v>
      </c>
      <c r="F42" s="21">
        <v>1</v>
      </c>
      <c r="G42" s="21">
        <v>2.10604979788716E-3</v>
      </c>
      <c r="H42" s="21">
        <v>0</v>
      </c>
      <c r="I42" s="21">
        <v>2.1146336056208298E-3</v>
      </c>
      <c r="J42" s="21">
        <v>0</v>
      </c>
      <c r="K42" s="22">
        <v>6.8722696341809995E-4</v>
      </c>
      <c r="L42" s="22">
        <v>0</v>
      </c>
      <c r="M42" s="22">
        <v>1</v>
      </c>
      <c r="N42" s="14"/>
    </row>
    <row r="43" spans="1:14" ht="16" x14ac:dyDescent="0.25">
      <c r="A43" s="98"/>
      <c r="B43" s="16" t="s">
        <v>52</v>
      </c>
      <c r="C43" s="17" t="s">
        <v>70</v>
      </c>
      <c r="D43" s="21">
        <v>0</v>
      </c>
      <c r="E43" s="21">
        <v>0</v>
      </c>
      <c r="F43" s="21">
        <v>0</v>
      </c>
      <c r="G43" s="21">
        <v>0</v>
      </c>
      <c r="H43" s="21">
        <v>0</v>
      </c>
      <c r="I43" s="21">
        <v>0</v>
      </c>
      <c r="J43" s="21">
        <v>0</v>
      </c>
      <c r="K43" s="22">
        <v>1.3744539268361999E-3</v>
      </c>
      <c r="L43" s="22">
        <v>0</v>
      </c>
      <c r="M43" s="22">
        <v>1</v>
      </c>
      <c r="N43" s="14"/>
    </row>
    <row r="44" spans="1:14" ht="21" customHeight="1" x14ac:dyDescent="0.25">
      <c r="A44" s="98"/>
      <c r="B44" s="99" t="s">
        <v>69</v>
      </c>
      <c r="C44" s="99"/>
      <c r="D44" s="23">
        <v>1.9206834536209701E-3</v>
      </c>
      <c r="E44" s="23">
        <v>0</v>
      </c>
      <c r="F44" s="23">
        <v>1</v>
      </c>
      <c r="G44" s="23">
        <v>2.10604979788716E-3</v>
      </c>
      <c r="H44" s="23">
        <v>0</v>
      </c>
      <c r="I44" s="23">
        <v>2.1146336056208298E-3</v>
      </c>
      <c r="J44" s="23">
        <v>0</v>
      </c>
      <c r="K44" s="24">
        <v>2.0616808902543002E-3</v>
      </c>
      <c r="L44" s="24">
        <v>0</v>
      </c>
      <c r="M44" s="24">
        <v>1</v>
      </c>
      <c r="N44" s="14"/>
    </row>
    <row r="45" spans="1:14" x14ac:dyDescent="0.25">
      <c r="A45" s="98" t="s">
        <v>68</v>
      </c>
      <c r="B45" s="16" t="s">
        <v>51</v>
      </c>
      <c r="C45" s="17" t="s">
        <v>19</v>
      </c>
      <c r="D45" s="21">
        <v>1.8627110312376099E-3</v>
      </c>
      <c r="E45" s="21">
        <v>0</v>
      </c>
      <c r="F45" s="21">
        <v>1</v>
      </c>
      <c r="G45" s="21">
        <v>2.0381127076327301E-3</v>
      </c>
      <c r="H45" s="21">
        <v>0</v>
      </c>
      <c r="I45" s="21">
        <v>2.0464196183427401E-3</v>
      </c>
      <c r="J45" s="21">
        <v>0</v>
      </c>
      <c r="K45" s="22">
        <v>0</v>
      </c>
      <c r="L45" s="22">
        <v>0</v>
      </c>
      <c r="M45" s="22">
        <v>0</v>
      </c>
      <c r="N45" s="14"/>
    </row>
    <row r="46" spans="1:14" x14ac:dyDescent="0.25">
      <c r="A46" s="98"/>
      <c r="B46" s="16" t="s">
        <v>52</v>
      </c>
      <c r="C46" s="17" t="s">
        <v>67</v>
      </c>
      <c r="D46" s="21">
        <v>0</v>
      </c>
      <c r="E46" s="21">
        <v>0</v>
      </c>
      <c r="F46" s="21">
        <v>0</v>
      </c>
      <c r="G46" s="21">
        <v>0</v>
      </c>
      <c r="H46" s="21">
        <v>0</v>
      </c>
      <c r="I46" s="21">
        <v>0</v>
      </c>
      <c r="J46" s="21">
        <v>0</v>
      </c>
      <c r="K46" s="22">
        <v>0</v>
      </c>
      <c r="L46" s="22">
        <v>0</v>
      </c>
      <c r="M46" s="22">
        <v>0</v>
      </c>
      <c r="N46" s="14"/>
    </row>
    <row r="47" spans="1:14" x14ac:dyDescent="0.25">
      <c r="A47" s="98"/>
      <c r="B47" s="16" t="s">
        <v>53</v>
      </c>
      <c r="C47" s="17" t="s">
        <v>20</v>
      </c>
      <c r="D47" s="21">
        <v>6.1957530761966697E-4</v>
      </c>
      <c r="E47" s="21">
        <v>0</v>
      </c>
      <c r="F47" s="21">
        <v>1</v>
      </c>
      <c r="G47" s="21">
        <v>6.7937090254424398E-4</v>
      </c>
      <c r="H47" s="21">
        <v>0</v>
      </c>
      <c r="I47" s="21">
        <v>6.8213987278091396E-4</v>
      </c>
      <c r="J47" s="21">
        <v>0</v>
      </c>
      <c r="K47" s="22">
        <v>0</v>
      </c>
      <c r="L47" s="22">
        <v>0</v>
      </c>
      <c r="M47" s="22">
        <v>0</v>
      </c>
      <c r="N47" s="14"/>
    </row>
    <row r="48" spans="1:14" ht="21" customHeight="1" x14ac:dyDescent="0.25">
      <c r="A48" s="98"/>
      <c r="B48" s="99" t="s">
        <v>66</v>
      </c>
      <c r="C48" s="99"/>
      <c r="D48" s="23">
        <v>2.4822863388572801E-3</v>
      </c>
      <c r="E48" s="23">
        <v>0</v>
      </c>
      <c r="F48" s="23">
        <v>1</v>
      </c>
      <c r="G48" s="23">
        <v>2.7174836101769798E-3</v>
      </c>
      <c r="H48" s="23">
        <v>0</v>
      </c>
      <c r="I48" s="23">
        <v>2.7285594911236502E-3</v>
      </c>
      <c r="J48" s="23">
        <v>0</v>
      </c>
      <c r="K48" s="24">
        <v>0</v>
      </c>
      <c r="L48" s="24">
        <v>0</v>
      </c>
      <c r="M48" s="24">
        <v>0</v>
      </c>
      <c r="N48" s="14"/>
    </row>
    <row r="49" spans="1:14" ht="21" customHeight="1" x14ac:dyDescent="0.25">
      <c r="A49" s="98" t="s">
        <v>65</v>
      </c>
      <c r="B49" s="16" t="s">
        <v>51</v>
      </c>
      <c r="C49" s="17" t="s">
        <v>64</v>
      </c>
      <c r="D49" s="21">
        <v>0.184769858832529</v>
      </c>
      <c r="E49" s="21">
        <v>0</v>
      </c>
      <c r="F49" s="21">
        <v>1</v>
      </c>
      <c r="G49" s="21">
        <v>0.195800084581677</v>
      </c>
      <c r="H49" s="21">
        <v>0</v>
      </c>
      <c r="I49" s="21">
        <v>0.19642758880608499</v>
      </c>
      <c r="J49" s="21">
        <v>0</v>
      </c>
      <c r="K49" s="22">
        <v>0.15980874912103199</v>
      </c>
      <c r="L49" s="22">
        <v>0</v>
      </c>
      <c r="M49" s="22">
        <v>0.99954914591945798</v>
      </c>
      <c r="N49" s="14"/>
    </row>
    <row r="50" spans="1:14" ht="21" customHeight="1" x14ac:dyDescent="0.25">
      <c r="A50" s="98"/>
      <c r="B50" s="99" t="s">
        <v>63</v>
      </c>
      <c r="C50" s="99"/>
      <c r="D50" s="23">
        <v>0.184769858832529</v>
      </c>
      <c r="E50" s="23">
        <v>0</v>
      </c>
      <c r="F50" s="23">
        <v>1</v>
      </c>
      <c r="G50" s="23">
        <v>0.195800084581677</v>
      </c>
      <c r="H50" s="23">
        <v>0</v>
      </c>
      <c r="I50" s="23">
        <v>0.19642758880608499</v>
      </c>
      <c r="J50" s="23">
        <v>0</v>
      </c>
      <c r="K50" s="24">
        <v>0.15980874912103199</v>
      </c>
      <c r="L50" s="24">
        <v>0</v>
      </c>
      <c r="M50" s="24">
        <v>0.99954914591945798</v>
      </c>
      <c r="N50" s="14"/>
    </row>
  </sheetData>
  <mergeCells count="36">
    <mergeCell ref="A49:A50"/>
    <mergeCell ref="B50:C50"/>
    <mergeCell ref="A40:A41"/>
    <mergeCell ref="B41:C41"/>
    <mergeCell ref="A42:A44"/>
    <mergeCell ref="B44:C44"/>
    <mergeCell ref="A45:A48"/>
    <mergeCell ref="B48:C48"/>
    <mergeCell ref="A28:A29"/>
    <mergeCell ref="B29:C29"/>
    <mergeCell ref="A30:A35"/>
    <mergeCell ref="B35:C35"/>
    <mergeCell ref="A36:A39"/>
    <mergeCell ref="B39:C39"/>
    <mergeCell ref="A20:A22"/>
    <mergeCell ref="B22:C22"/>
    <mergeCell ref="A23:A24"/>
    <mergeCell ref="B24:C24"/>
    <mergeCell ref="A25:A27"/>
    <mergeCell ref="B27:C27"/>
    <mergeCell ref="A6:A14"/>
    <mergeCell ref="B14:C14"/>
    <mergeCell ref="A15:A16"/>
    <mergeCell ref="B16:C16"/>
    <mergeCell ref="A17:A19"/>
    <mergeCell ref="B19:C19"/>
    <mergeCell ref="A2:N2"/>
    <mergeCell ref="A3:C5"/>
    <mergeCell ref="D3:J3"/>
    <mergeCell ref="K3:M3"/>
    <mergeCell ref="D4:F4"/>
    <mergeCell ref="G4:H4"/>
    <mergeCell ref="I4:J4"/>
    <mergeCell ref="K4:K5"/>
    <mergeCell ref="L4:L5"/>
    <mergeCell ref="M4:M5"/>
  </mergeCells>
  <pageMargins left="0.70866141732283472" right="0.70866141732283472" top="0.74803149606299213" bottom="0.74803149606299213" header="0.31496062992125984" footer="0.31496062992125984"/>
  <pageSetup paperSize="9" scale="80" orientation="landscape" r:id="rId1"/>
  <rowBreaks count="1" manualBreakCount="1">
    <brk id="2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 All indic sintetici 2025</vt:lpstr>
      <vt:lpstr>All  Entrate- Ind. analitic  25</vt:lpstr>
      <vt:lpstr>All  Spese - Ind. analitici 25</vt:lpstr>
      <vt:lpstr>' All indic sintetici 2025'!Area_stampa</vt:lpstr>
      <vt:lpstr>'All  Entrate- Ind. analitic  25'!Area_stampa</vt:lpstr>
      <vt:lpstr>'All  Spese - Ind. analitici 25'!Area_stampa</vt:lpstr>
      <vt:lpstr>' All indic sintetici 2025'!Titoli_stampa</vt:lpstr>
      <vt:lpstr>'All  Spese - Ind. analitici 25'!Titoli_stampa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Cinzia Simeone</dc:creator>
  <cp:lastModifiedBy>Nenci Alessandra</cp:lastModifiedBy>
  <cp:lastPrinted>2024-12-27T13:56:32Z</cp:lastPrinted>
  <dcterms:created xsi:type="dcterms:W3CDTF">2009-01-23T08:33:04Z</dcterms:created>
  <dcterms:modified xsi:type="dcterms:W3CDTF">2025-01-24T07:52:30Z</dcterms:modified>
</cp:coreProperties>
</file>